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IA\50_Units\80_CHSRE\M&amp;F\Rental Report\Current rental report\"/>
    </mc:Choice>
  </mc:AlternateContent>
  <xr:revisionPtr revIDLastSave="0" documentId="13_ncr:1_{81109BCB-0A80-4D58-9945-43BA5F973DD7}" xr6:coauthVersionLast="41" xr6:coauthVersionMax="41" xr10:uidLastSave="{00000000-0000-0000-0000-000000000000}"/>
  <bookViews>
    <workbookView xWindow="-120" yWindow="-120" windowWidth="29040" windowHeight="17640" tabRatio="74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</sheets>
  <externalReferences>
    <externalReference r:id="rId32"/>
    <externalReference r:id="rId33"/>
  </externalReferences>
  <definedNames>
    <definedName name="_xlnm._FilterDatabase" localSheetId="23" hidden="1">'Table 11'!$A$3:$AS$162</definedName>
    <definedName name="_xlnm._FilterDatabase" localSheetId="25" hidden="1">'Table 13'!$A$4:$O$84</definedName>
    <definedName name="_xlnm._FilterDatabase" localSheetId="26" hidden="1">'Table 14'!$A$3:$Z$83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Contents!$A$3:$D$29</definedName>
    <definedName name="_xlnm.Print_Area" localSheetId="2">'Figure 1'!$A$1:$N$38</definedName>
    <definedName name="_xlnm.Print_Area" localSheetId="1">'Front page'!$A$1:$K$5</definedName>
    <definedName name="_xlnm.Print_Area" localSheetId="3">'Table 1'!$A$1:$E$7</definedName>
    <definedName name="_xlnm.Print_Area" localSheetId="24">'Table 12'!#REF!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9'!$B$3:$H$15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3" i="109" l="1"/>
  <c r="R73" i="59" l="1"/>
  <c r="L29" i="8" l="1"/>
  <c r="L28" i="8"/>
  <c r="K86" i="59" l="1"/>
  <c r="K87" i="59"/>
  <c r="K88" i="59"/>
  <c r="H86" i="59"/>
  <c r="H87" i="59"/>
  <c r="H88" i="59"/>
  <c r="C88" i="59"/>
  <c r="C84" i="59"/>
  <c r="E140" i="55" l="1"/>
  <c r="F140" i="55"/>
  <c r="E240" i="8" l="1"/>
  <c r="E241" i="8"/>
  <c r="E242" i="8"/>
  <c r="E243" i="8"/>
  <c r="E244" i="8"/>
  <c r="E245" i="8"/>
  <c r="E246" i="8"/>
  <c r="B244" i="8"/>
  <c r="B245" i="8"/>
  <c r="B246" i="8"/>
  <c r="F139" i="55" l="1"/>
  <c r="F138" i="55" s="1"/>
  <c r="F137" i="55" s="1"/>
  <c r="F136" i="55" s="1"/>
  <c r="F135" i="55" s="1"/>
  <c r="F134" i="55" s="1"/>
  <c r="F133" i="55" s="1"/>
  <c r="F132" i="55" s="1"/>
  <c r="F131" i="55" s="1"/>
  <c r="F130" i="55" s="1"/>
  <c r="E139" i="55"/>
  <c r="E138" i="55" s="1"/>
  <c r="E226" i="8" l="1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B233" i="8"/>
  <c r="B234" i="8"/>
  <c r="B235" i="8"/>
  <c r="B236" i="8"/>
  <c r="B237" i="8"/>
  <c r="B238" i="8"/>
  <c r="B239" i="8"/>
  <c r="B240" i="8"/>
  <c r="B241" i="8"/>
  <c r="B242" i="8"/>
  <c r="B243" i="8"/>
  <c r="C86" i="59" l="1"/>
  <c r="C87" i="59"/>
  <c r="B232" i="8" l="1"/>
  <c r="K82" i="59"/>
  <c r="K83" i="59"/>
  <c r="K84" i="59"/>
  <c r="K85" i="59"/>
  <c r="H84" i="59"/>
  <c r="H85" i="59"/>
  <c r="C79" i="59"/>
  <c r="C80" i="59"/>
  <c r="C81" i="59"/>
  <c r="C82" i="59"/>
  <c r="C83" i="59"/>
  <c r="C85" i="59"/>
  <c r="C78" i="59"/>
  <c r="C77" i="59"/>
  <c r="E137" i="55"/>
  <c r="E136" i="55" s="1"/>
  <c r="E135" i="55" s="1"/>
  <c r="F129" i="55"/>
  <c r="F128" i="55" s="1"/>
  <c r="F127" i="55" s="1"/>
  <c r="F126" i="55" s="1"/>
  <c r="F125" i="55" s="1"/>
  <c r="F124" i="55" s="1"/>
  <c r="B227" i="8"/>
  <c r="H83" i="59"/>
  <c r="C64" i="59"/>
  <c r="C65" i="59"/>
  <c r="C66" i="59"/>
  <c r="C67" i="59"/>
  <c r="C68" i="59"/>
  <c r="C69" i="59"/>
  <c r="C70" i="59"/>
  <c r="C71" i="59"/>
  <c r="C72" i="59"/>
  <c r="C73" i="59"/>
  <c r="C74" i="59"/>
  <c r="C75" i="59"/>
  <c r="C76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62" i="59"/>
  <c r="C63" i="59"/>
  <c r="C43" i="59"/>
  <c r="R4" i="109"/>
  <c r="S4" i="109"/>
  <c r="S5" i="109"/>
  <c r="U7" i="109"/>
  <c r="S8" i="109"/>
  <c r="U8" i="109"/>
  <c r="S9" i="109"/>
  <c r="U11" i="109"/>
  <c r="S12" i="109"/>
  <c r="S13" i="109"/>
  <c r="R13" i="109"/>
  <c r="S15" i="109"/>
  <c r="U16" i="109"/>
  <c r="S17" i="109"/>
  <c r="R17" i="109"/>
  <c r="S19" i="109"/>
  <c r="R20" i="109"/>
  <c r="S21" i="109"/>
  <c r="S22" i="109"/>
  <c r="S23" i="109"/>
  <c r="R24" i="109"/>
  <c r="S25" i="109"/>
  <c r="S26" i="109"/>
  <c r="S27" i="109"/>
  <c r="U28" i="109"/>
  <c r="S29" i="109"/>
  <c r="R29" i="109"/>
  <c r="S30" i="109"/>
  <c r="U31" i="109"/>
  <c r="U32" i="109"/>
  <c r="S33" i="109"/>
  <c r="R33" i="109"/>
  <c r="R35" i="109"/>
  <c r="S38" i="109"/>
  <c r="U39" i="109"/>
  <c r="R40" i="109"/>
  <c r="S41" i="109"/>
  <c r="R41" i="109"/>
  <c r="S42" i="109"/>
  <c r="U43" i="109"/>
  <c r="U44" i="109"/>
  <c r="S45" i="109"/>
  <c r="R47" i="109"/>
  <c r="R48" i="109"/>
  <c r="S49" i="109"/>
  <c r="S50" i="109"/>
  <c r="U51" i="109"/>
  <c r="S53" i="109"/>
  <c r="S54" i="109"/>
  <c r="S55" i="109"/>
  <c r="R56" i="109"/>
  <c r="S57" i="109"/>
  <c r="S58" i="109"/>
  <c r="S59" i="109"/>
  <c r="R60" i="109"/>
  <c r="S61" i="109"/>
  <c r="R61" i="109"/>
  <c r="S62" i="109"/>
  <c r="U63" i="109"/>
  <c r="R64" i="109"/>
  <c r="S65" i="109"/>
  <c r="R65" i="109"/>
  <c r="S66" i="109"/>
  <c r="U67" i="109"/>
  <c r="R68" i="109"/>
  <c r="S69" i="109"/>
  <c r="R69" i="109"/>
  <c r="S70" i="109"/>
  <c r="R71" i="109"/>
  <c r="U72" i="109"/>
  <c r="S73" i="109"/>
  <c r="S74" i="109"/>
  <c r="U75" i="109"/>
  <c r="R76" i="109"/>
  <c r="S77" i="109"/>
  <c r="R77" i="109"/>
  <c r="S78" i="109"/>
  <c r="U79" i="109"/>
  <c r="S81" i="109"/>
  <c r="S82" i="109"/>
  <c r="S83" i="109"/>
  <c r="E222" i="8"/>
  <c r="E223" i="8"/>
  <c r="E224" i="8"/>
  <c r="E225" i="8"/>
  <c r="B226" i="8"/>
  <c r="H82" i="59"/>
  <c r="E220" i="8"/>
  <c r="E221" i="8"/>
  <c r="B223" i="8"/>
  <c r="B224" i="8"/>
  <c r="B225" i="8"/>
  <c r="K81" i="59"/>
  <c r="H81" i="59"/>
  <c r="K80" i="59"/>
  <c r="B222" i="8"/>
  <c r="E219" i="8"/>
  <c r="B220" i="8"/>
  <c r="B221" i="8"/>
  <c r="H79" i="59"/>
  <c r="H80" i="59"/>
  <c r="H78" i="59"/>
  <c r="K75" i="59"/>
  <c r="K76" i="59"/>
  <c r="K77" i="59"/>
  <c r="K78" i="59"/>
  <c r="K79" i="59"/>
  <c r="H75" i="59"/>
  <c r="H76" i="59"/>
  <c r="H77" i="59"/>
  <c r="C40" i="59"/>
  <c r="C41" i="59"/>
  <c r="C42" i="59"/>
  <c r="E214" i="8"/>
  <c r="E215" i="8"/>
  <c r="E216" i="8"/>
  <c r="E217" i="8"/>
  <c r="E218" i="8"/>
  <c r="B215" i="8"/>
  <c r="B216" i="8"/>
  <c r="B217" i="8"/>
  <c r="B218" i="8"/>
  <c r="B219" i="8"/>
  <c r="E209" i="8"/>
  <c r="E210" i="8"/>
  <c r="E211" i="8"/>
  <c r="E212" i="8"/>
  <c r="E213" i="8"/>
  <c r="B210" i="8"/>
  <c r="B211" i="8"/>
  <c r="B212" i="8"/>
  <c r="B213" i="8"/>
  <c r="B214" i="8"/>
  <c r="B205" i="8"/>
  <c r="B206" i="8"/>
  <c r="B207" i="8"/>
  <c r="B208" i="8"/>
  <c r="B209" i="8"/>
  <c r="E205" i="8"/>
  <c r="E206" i="8"/>
  <c r="E207" i="8"/>
  <c r="E208" i="8"/>
  <c r="K72" i="59"/>
  <c r="K73" i="59"/>
  <c r="K74" i="59"/>
  <c r="H72" i="59"/>
  <c r="H73" i="59"/>
  <c r="H74" i="59"/>
  <c r="C39" i="59"/>
  <c r="E202" i="8"/>
  <c r="E203" i="8"/>
  <c r="E204" i="8"/>
  <c r="B203" i="8"/>
  <c r="B204" i="8"/>
  <c r="K68" i="59"/>
  <c r="K69" i="59"/>
  <c r="K70" i="59"/>
  <c r="K71" i="59"/>
  <c r="H69" i="59"/>
  <c r="H70" i="59"/>
  <c r="H71" i="59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H68" i="59"/>
  <c r="U5" i="109"/>
  <c r="R10" i="109"/>
  <c r="U12" i="109"/>
  <c r="U14" i="109"/>
  <c r="U21" i="109"/>
  <c r="R22" i="109"/>
  <c r="R26" i="109"/>
  <c r="U29" i="109"/>
  <c r="U33" i="109"/>
  <c r="R34" i="109"/>
  <c r="R38" i="109"/>
  <c r="U41" i="109"/>
  <c r="U42" i="109"/>
  <c r="U46" i="109"/>
  <c r="U47" i="109"/>
  <c r="R50" i="109"/>
  <c r="R54" i="109"/>
  <c r="U62" i="109"/>
  <c r="R62" i="109"/>
  <c r="U69" i="109"/>
  <c r="R70" i="109"/>
  <c r="U70" i="109"/>
  <c r="R74" i="109"/>
  <c r="R75" i="109"/>
  <c r="U82" i="109"/>
  <c r="K63" i="59"/>
  <c r="K64" i="59"/>
  <c r="K65" i="59"/>
  <c r="K66" i="59"/>
  <c r="K67" i="59"/>
  <c r="H63" i="59"/>
  <c r="H64" i="59"/>
  <c r="H65" i="59"/>
  <c r="H66" i="59"/>
  <c r="H67" i="59"/>
  <c r="H12" i="59"/>
  <c r="S34" i="109"/>
  <c r="S75" i="109"/>
  <c r="S76" i="109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G1" i="102"/>
  <c r="H169" i="8"/>
  <c r="H170" i="8"/>
  <c r="H171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H163" i="8"/>
  <c r="H164" i="8"/>
  <c r="H165" i="8"/>
  <c r="H166" i="8"/>
  <c r="H167" i="8"/>
  <c r="H168" i="8"/>
  <c r="K62" i="59"/>
  <c r="H62" i="59"/>
  <c r="K61" i="59"/>
  <c r="H61" i="59"/>
  <c r="H160" i="8"/>
  <c r="H161" i="8"/>
  <c r="H162" i="8"/>
  <c r="K60" i="59"/>
  <c r="H60" i="59"/>
  <c r="H157" i="8"/>
  <c r="H158" i="8"/>
  <c r="H159" i="8"/>
  <c r="K59" i="59"/>
  <c r="H59" i="59"/>
  <c r="H58" i="59"/>
  <c r="H156" i="8"/>
  <c r="H154" i="8"/>
  <c r="H155" i="8"/>
  <c r="K58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145" i="8"/>
  <c r="H146" i="8"/>
  <c r="H147" i="8"/>
  <c r="H148" i="8"/>
  <c r="H149" i="8"/>
  <c r="H150" i="8"/>
  <c r="H151" i="8"/>
  <c r="H152" i="8"/>
  <c r="H153" i="8"/>
  <c r="H139" i="8"/>
  <c r="E145" i="8"/>
  <c r="E144" i="8"/>
  <c r="H142" i="8"/>
  <c r="H143" i="8"/>
  <c r="H144" i="8"/>
  <c r="E142" i="8"/>
  <c r="E143" i="8"/>
  <c r="H141" i="8"/>
  <c r="E141" i="8"/>
  <c r="H140" i="8"/>
  <c r="E140" i="8"/>
  <c r="E139" i="8"/>
  <c r="H138" i="8"/>
  <c r="E138" i="8"/>
  <c r="H137" i="8"/>
  <c r="E137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H127" i="8"/>
  <c r="E127" i="8"/>
  <c r="H126" i="8"/>
  <c r="E126" i="8"/>
  <c r="H125" i="8"/>
  <c r="E125" i="8"/>
  <c r="H124" i="8"/>
  <c r="E124" i="8"/>
  <c r="H123" i="8"/>
  <c r="E123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H112" i="8"/>
  <c r="E112" i="8"/>
  <c r="H111" i="8"/>
  <c r="E111" i="8"/>
  <c r="H110" i="8"/>
  <c r="E110" i="8"/>
  <c r="H109" i="8"/>
  <c r="E109" i="8"/>
  <c r="H108" i="8"/>
  <c r="E108" i="8"/>
  <c r="H107" i="8"/>
  <c r="E107" i="8"/>
  <c r="H106" i="8"/>
  <c r="E106" i="8"/>
  <c r="H105" i="8"/>
  <c r="E105" i="8"/>
  <c r="H104" i="8"/>
  <c r="E104" i="8"/>
  <c r="H103" i="8"/>
  <c r="E103" i="8"/>
  <c r="H102" i="8"/>
  <c r="E102" i="8"/>
  <c r="H101" i="8"/>
  <c r="E101" i="8"/>
  <c r="H100" i="8"/>
  <c r="E100" i="8"/>
  <c r="H99" i="8"/>
  <c r="E99" i="8"/>
  <c r="H98" i="8"/>
  <c r="E98" i="8"/>
  <c r="H97" i="8"/>
  <c r="E97" i="8"/>
  <c r="H96" i="8"/>
  <c r="E96" i="8"/>
  <c r="H95" i="8"/>
  <c r="E95" i="8"/>
  <c r="H94" i="8"/>
  <c r="E94" i="8"/>
  <c r="H93" i="8"/>
  <c r="E93" i="8"/>
  <c r="H92" i="8"/>
  <c r="E92" i="8"/>
  <c r="H91" i="8"/>
  <c r="E91" i="8"/>
  <c r="H90" i="8"/>
  <c r="E90" i="8"/>
  <c r="H89" i="8"/>
  <c r="E89" i="8"/>
  <c r="H88" i="8"/>
  <c r="E88" i="8"/>
  <c r="H87" i="8"/>
  <c r="E87" i="8"/>
  <c r="H86" i="8"/>
  <c r="E86" i="8"/>
  <c r="H85" i="8"/>
  <c r="E85" i="8"/>
  <c r="H84" i="8"/>
  <c r="E84" i="8"/>
  <c r="H83" i="8"/>
  <c r="E83" i="8"/>
  <c r="H82" i="8"/>
  <c r="E82" i="8"/>
  <c r="H81" i="8"/>
  <c r="E81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B47" i="8"/>
  <c r="H46" i="8"/>
  <c r="E46" i="8"/>
  <c r="B46" i="8"/>
  <c r="H45" i="8"/>
  <c r="E45" i="8"/>
  <c r="B45" i="8"/>
  <c r="H44" i="8"/>
  <c r="E44" i="8"/>
  <c r="B44" i="8"/>
  <c r="H43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S46" i="109"/>
  <c r="U54" i="109"/>
  <c r="U6" i="109"/>
  <c r="U53" i="109"/>
  <c r="U34" i="109"/>
  <c r="U30" i="109"/>
  <c r="U17" i="109"/>
  <c r="U78" i="109"/>
  <c r="U73" i="109"/>
  <c r="U38" i="109"/>
  <c r="U50" i="109"/>
  <c r="U49" i="109"/>
  <c r="U45" i="109"/>
  <c r="U74" i="109"/>
  <c r="R6" i="109"/>
  <c r="R18" i="109"/>
  <c r="U26" i="109"/>
  <c r="U65" i="109"/>
  <c r="R14" i="109"/>
  <c r="U40" i="109"/>
  <c r="R82" i="109"/>
  <c r="R5" i="109"/>
  <c r="U10" i="109"/>
  <c r="U81" i="109"/>
  <c r="R46" i="109"/>
  <c r="U37" i="109"/>
  <c r="U20" i="109"/>
  <c r="S20" i="109"/>
  <c r="R30" i="109"/>
  <c r="U22" i="109"/>
  <c r="R12" i="109"/>
  <c r="U9" i="109"/>
  <c r="U58" i="109"/>
  <c r="R58" i="109"/>
  <c r="U77" i="109"/>
  <c r="R66" i="109"/>
  <c r="U66" i="109"/>
  <c r="R42" i="109"/>
  <c r="U57" i="109"/>
  <c r="U18" i="109"/>
  <c r="S7" i="109"/>
  <c r="R7" i="109"/>
  <c r="U25" i="109"/>
  <c r="R44" i="109"/>
  <c r="S44" i="109"/>
  <c r="U13" i="109"/>
  <c r="S37" i="109"/>
  <c r="U61" i="109"/>
  <c r="R78" i="109"/>
  <c r="B230" i="8"/>
  <c r="B229" i="8"/>
  <c r="B231" i="8"/>
  <c r="B228" i="8"/>
  <c r="E88" i="59" l="1"/>
  <c r="E87" i="59" s="1"/>
  <c r="E86" i="59" s="1"/>
  <c r="D88" i="59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E134" i="55"/>
  <c r="E133" i="55" s="1"/>
  <c r="E132" i="55" s="1"/>
  <c r="E131" i="55" s="1"/>
  <c r="E130" i="55" s="1"/>
  <c r="E129" i="55" s="1"/>
  <c r="E128" i="55" s="1"/>
  <c r="E127" i="55" s="1"/>
  <c r="E126" i="55" s="1"/>
  <c r="E125" i="55" s="1"/>
  <c r="E124" i="55" s="1"/>
  <c r="E123" i="55" s="1"/>
  <c r="E122" i="55" s="1"/>
  <c r="E121" i="55" s="1"/>
  <c r="E120" i="55" s="1"/>
  <c r="E119" i="55" s="1"/>
  <c r="E118" i="55" s="1"/>
  <c r="E117" i="55" s="1"/>
  <c r="E116" i="55" s="1"/>
  <c r="E115" i="55" s="1"/>
  <c r="E114" i="55" s="1"/>
  <c r="E113" i="55" s="1"/>
  <c r="E112" i="55" s="1"/>
  <c r="E111" i="55" s="1"/>
  <c r="E110" i="55" s="1"/>
  <c r="E109" i="55" s="1"/>
  <c r="E108" i="55" s="1"/>
  <c r="E107" i="55" s="1"/>
  <c r="E106" i="55" s="1"/>
  <c r="E105" i="55" s="1"/>
  <c r="E104" i="55" s="1"/>
  <c r="E103" i="55" s="1"/>
  <c r="E102" i="55" s="1"/>
  <c r="E101" i="55" s="1"/>
  <c r="E100" i="55" s="1"/>
  <c r="E99" i="55" s="1"/>
  <c r="E98" i="55" s="1"/>
  <c r="E97" i="55" s="1"/>
  <c r="E96" i="55" s="1"/>
  <c r="E95" i="55" s="1"/>
  <c r="E94" i="55" s="1"/>
  <c r="E93" i="55" s="1"/>
  <c r="E92" i="55" s="1"/>
  <c r="E91" i="55" s="1"/>
  <c r="E90" i="55" s="1"/>
  <c r="E89" i="55" s="1"/>
  <c r="E88" i="55" s="1"/>
  <c r="E87" i="55" s="1"/>
  <c r="E86" i="55" s="1"/>
  <c r="E85" i="55" s="1"/>
  <c r="E84" i="55" s="1"/>
  <c r="E83" i="55" s="1"/>
  <c r="E82" i="55" s="1"/>
  <c r="E81" i="55" s="1"/>
  <c r="E80" i="55" s="1"/>
  <c r="E79" i="55" s="1"/>
  <c r="E78" i="55" s="1"/>
  <c r="E77" i="55" s="1"/>
  <c r="E76" i="55" s="1"/>
  <c r="E75" i="55" s="1"/>
  <c r="E74" i="55" s="1"/>
  <c r="E73" i="55" s="1"/>
  <c r="E72" i="55" s="1"/>
  <c r="E71" i="55" s="1"/>
  <c r="U23" i="109"/>
  <c r="R51" i="109"/>
  <c r="U19" i="109"/>
  <c r="R23" i="109"/>
  <c r="S39" i="109"/>
  <c r="R55" i="109"/>
  <c r="R31" i="109"/>
  <c r="S31" i="109"/>
  <c r="U55" i="109"/>
  <c r="R19" i="109"/>
  <c r="U4" i="109"/>
  <c r="S79" i="109"/>
  <c r="S35" i="109"/>
  <c r="U27" i="109"/>
  <c r="S71" i="109"/>
  <c r="R43" i="109"/>
  <c r="S43" i="109"/>
  <c r="R63" i="109"/>
  <c r="S47" i="109"/>
  <c r="S18" i="109"/>
  <c r="S14" i="109"/>
  <c r="S10" i="109"/>
  <c r="S6" i="109"/>
  <c r="R27" i="109"/>
  <c r="R59" i="109"/>
  <c r="S63" i="109"/>
  <c r="U71" i="109"/>
  <c r="R49" i="109"/>
  <c r="S80" i="109"/>
  <c r="S52" i="109"/>
  <c r="S36" i="109"/>
  <c r="R11" i="109"/>
  <c r="U59" i="109"/>
  <c r="F91" i="55"/>
  <c r="F111" i="55"/>
  <c r="F83" i="55"/>
  <c r="F114" i="55"/>
  <c r="F93" i="55"/>
  <c r="F72" i="55"/>
  <c r="F98" i="55"/>
  <c r="F101" i="55"/>
  <c r="F96" i="55"/>
  <c r="F112" i="55"/>
  <c r="F100" i="55"/>
  <c r="F104" i="55"/>
  <c r="F87" i="55"/>
  <c r="F71" i="55"/>
  <c r="F115" i="55"/>
  <c r="F80" i="55"/>
  <c r="F74" i="55"/>
  <c r="F86" i="55"/>
  <c r="F103" i="55"/>
  <c r="F79" i="55"/>
  <c r="F84" i="55"/>
  <c r="F109" i="55"/>
  <c r="F75" i="55"/>
  <c r="F92" i="55"/>
  <c r="F102" i="55"/>
  <c r="F89" i="55"/>
  <c r="F99" i="55"/>
  <c r="F117" i="55"/>
  <c r="F110" i="55"/>
  <c r="F88" i="55"/>
  <c r="F113" i="55"/>
  <c r="F77" i="55"/>
  <c r="F78" i="55"/>
  <c r="F90" i="55"/>
  <c r="F106" i="55"/>
  <c r="F123" i="55"/>
  <c r="F122" i="55" s="1"/>
  <c r="F121" i="55" s="1"/>
  <c r="F120" i="55" s="1"/>
  <c r="F119" i="55" s="1"/>
  <c r="F118" i="55" s="1"/>
  <c r="F81" i="55"/>
  <c r="F105" i="55"/>
  <c r="F94" i="55"/>
  <c r="F76" i="55"/>
  <c r="F95" i="55"/>
  <c r="F108" i="55"/>
  <c r="F97" i="55"/>
  <c r="F116" i="55"/>
  <c r="F73" i="55"/>
  <c r="F85" i="55"/>
  <c r="F107" i="55"/>
  <c r="F82" i="55"/>
  <c r="R21" i="109"/>
  <c r="S16" i="109"/>
  <c r="S28" i="109"/>
  <c r="S40" i="109"/>
  <c r="R32" i="109"/>
  <c r="R28" i="109"/>
  <c r="S24" i="109"/>
  <c r="R52" i="109"/>
  <c r="U68" i="109"/>
  <c r="S56" i="109"/>
  <c r="R79" i="109"/>
  <c r="R25" i="109"/>
  <c r="R83" i="109"/>
  <c r="U60" i="109"/>
  <c r="U35" i="109"/>
  <c r="U56" i="109"/>
  <c r="U64" i="109"/>
  <c r="R53" i="109"/>
  <c r="S60" i="109"/>
  <c r="R9" i="109"/>
  <c r="E85" i="59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S32" i="109"/>
  <c r="U36" i="109"/>
  <c r="S64" i="109"/>
  <c r="R80" i="109"/>
  <c r="S51" i="109"/>
  <c r="R73" i="109"/>
  <c r="R81" i="109"/>
  <c r="U76" i="109"/>
  <c r="S67" i="109"/>
  <c r="R45" i="109"/>
  <c r="R39" i="109"/>
  <c r="R15" i="109"/>
  <c r="R8" i="109"/>
  <c r="U52" i="109"/>
  <c r="U15" i="109"/>
  <c r="R36" i="109"/>
  <c r="R57" i="109"/>
  <c r="U80" i="109"/>
  <c r="S11" i="109"/>
  <c r="R16" i="109"/>
  <c r="C7" i="75"/>
  <c r="R37" i="109"/>
  <c r="S72" i="109"/>
  <c r="S48" i="109"/>
  <c r="R67" i="109"/>
  <c r="S68" i="109"/>
  <c r="U24" i="109"/>
  <c r="U48" i="109"/>
  <c r="R72" i="109"/>
  <c r="B7" i="75"/>
</calcChain>
</file>

<file path=xl/sharedStrings.xml><?xml version="1.0" encoding="utf-8"?>
<sst xmlns="http://schemas.openxmlformats.org/spreadsheetml/2006/main" count="1914" uniqueCount="462">
  <si>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</si>
  <si>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</si>
  <si>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</si>
  <si>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</si>
  <si>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</si>
  <si>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</si>
  <si>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</si>
  <si>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</si>
  <si>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</si>
  <si>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</si>
  <si>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</si>
  <si>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</si>
  <si>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</si>
  <si>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</si>
  <si>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</si>
  <si>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</si>
  <si>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</si>
  <si>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</si>
  <si>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</si>
  <si>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</si>
  <si>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</si>
  <si>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</si>
  <si>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</si>
  <si>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</si>
  <si>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</si>
  <si>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</si>
  <si>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</si>
  <si>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</si>
  <si>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</si>
  <si>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</si>
  <si>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</si>
  <si>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</si>
  <si>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</si>
  <si>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</si>
  <si>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</si>
  <si>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</si>
  <si>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</si>
  <si>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</si>
  <si>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</si>
  <si>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</si>
  <si>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</si>
  <si>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</si>
  <si>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</si>
  <si>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</si>
  <si>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</si>
  <si>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</si>
  <si>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</si>
  <si>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</si>
  <si>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</si>
  <si>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</si>
  <si>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</si>
  <si>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</si>
  <si>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</si>
  <si>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</si>
  <si>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</si>
  <si>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</si>
  <si>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</si>
  <si>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</si>
  <si>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</si>
  <si>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</si>
  <si>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</si>
  <si>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</si>
  <si>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</si>
  <si>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</si>
  <si>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</si>
  <si>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</si>
  <si>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</si>
  <si>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</si>
  <si>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</si>
  <si>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</si>
  <si>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</si>
  <si>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</si>
  <si>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</si>
  <si>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</si>
  <si>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</si>
  <si>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</si>
  <si>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</si>
  <si>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</si>
  <si>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</si>
  <si>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</si>
  <si>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</si>
  <si>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</si>
  <si>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</si>
  <si>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</si>
  <si>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</si>
  <si>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</si>
  <si>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</si>
  <si>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</si>
  <si>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</si>
  <si>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</si>
  <si>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</si>
  <si>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</si>
  <si>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</si>
  <si>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</si>
  <si>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</si>
  <si>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</si>
  <si>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</si>
  <si>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</si>
  <si>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</si>
  <si>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</si>
  <si>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</si>
  <si>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</si>
  <si>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</si>
  <si>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</si>
  <si>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</si>
  <si>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</si>
  <si>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</si>
  <si>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</si>
  <si>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</si>
  <si>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</si>
  <si>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</si>
  <si>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</si>
  <si>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</si>
  <si>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</si>
  <si>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</si>
  <si>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</si>
  <si>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</si>
  <si>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</si>
  <si>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</si>
  <si>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</si>
  <si>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</si>
  <si>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</si>
  <si>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</si>
  <si>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</si>
  <si>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</si>
  <si>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</si>
  <si>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</si>
  <si>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</si>
  <si>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</si>
  <si>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</si>
  <si>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</si>
  <si>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</si>
  <si>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</si>
  <si>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</si>
  <si>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</si>
  <si>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</si>
  <si>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</si>
  <si>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</si>
  <si>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</si>
  <si>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</si>
  <si>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</si>
  <si>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</si>
  <si>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</si>
  <si>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</si>
  <si>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</si>
  <si>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</si>
  <si>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</si>
  <si>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</si>
  <si>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</si>
  <si>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</si>
  <si>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</si>
  <si>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</si>
  <si>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</si>
  <si>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</si>
  <si>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</si>
  <si>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</si>
  <si>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</si>
  <si>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</si>
  <si>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</si>
  <si>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</si>
  <si>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</si>
  <si>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</si>
  <si>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</si>
  <si>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</si>
  <si>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</si>
  <si>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</si>
  <si>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</si>
  <si>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</si>
  <si>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</si>
  <si>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</si>
  <si>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</si>
  <si>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</si>
  <si>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</si>
  <si>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</si>
  <si>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</si>
  <si>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</si>
  <si>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</si>
  <si>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</si>
  <si>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</si>
  <si>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</si>
  <si>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</si>
  <si>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</si>
  <si>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</si>
  <si>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</si>
  <si>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</si>
  <si>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</si>
  <si>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</si>
  <si>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</si>
  <si>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</si>
  <si>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</si>
  <si>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</si>
  <si>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</si>
  <si>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</si>
  <si>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</si>
  <si>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</si>
  <si>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</si>
  <si>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</si>
  <si>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</si>
  <si>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</si>
  <si>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</si>
  <si>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</si>
  <si>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</si>
  <si>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</si>
  <si>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</si>
  <si>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</si>
  <si>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</si>
  <si>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</si>
  <si>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</si>
  <si>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</si>
  <si>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</si>
  <si>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</si>
  <si>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</si>
  <si>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</si>
  <si>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</si>
  <si>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</si>
  <si>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</si>
  <si>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</si>
  <si>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</si>
  <si>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</si>
  <si>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</si>
  <si>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</si>
  <si>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</si>
  <si>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</si>
  <si>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</si>
  <si>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</si>
  <si>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</si>
  <si>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</si>
  <si>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</si>
  <si>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</si>
  <si>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</si>
  <si>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</si>
  <si>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</si>
  <si>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</si>
  <si>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</si>
  <si>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</si>
  <si>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</si>
  <si>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</si>
  <si>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</si>
  <si>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</si>
  <si>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</si>
  <si>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</si>
  <si>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</si>
  <si>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</si>
  <si>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</si>
  <si>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</si>
  <si>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</si>
  <si>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</si>
  <si>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</si>
  <si>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</si>
  <si>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</si>
  <si>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</si>
  <si>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</si>
  <si>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</si>
  <si>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</si>
  <si>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</si>
  <si>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</si>
  <si>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</si>
  <si>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</si>
  <si>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</si>
  <si>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</si>
  <si>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</si>
  <si>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</si>
  <si>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</si>
  <si>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</si>
  <si>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</si>
  <si>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</si>
  <si>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</si>
  <si>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</si>
  <si>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</si>
  <si>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</si>
  <si>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</si>
  <si>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</si>
  <si>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</si>
  <si>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</si>
  <si>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</si>
  <si>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</si>
  <si>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</si>
  <si>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</si>
  <si>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</si>
  <si>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</si>
  <si>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</si>
  <si>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</si>
  <si>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</si>
  <si>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</si>
  <si>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</si>
  <si>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</si>
  <si>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</si>
  <si>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</si>
  <si>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</si>
  <si>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</si>
  <si>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</si>
  <si>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</si>
  <si>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</si>
  <si>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</si>
  <si>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</si>
  <si>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</si>
  <si>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</si>
  <si>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</si>
  <si>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</si>
  <si>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</si>
  <si>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</si>
  <si>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</si>
  <si>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</si>
  <si>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</si>
  <si>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</si>
  <si>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</si>
  <si>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</si>
  <si>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</si>
  <si>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</si>
  <si>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</si>
  <si>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</si>
  <si>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</si>
  <si>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</si>
  <si>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</si>
  <si>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</si>
  <si>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</si>
  <si>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</si>
  <si>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</si>
  <si>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</si>
  <si>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</si>
  <si>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</si>
  <si>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</si>
  <si>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</si>
  <si>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</si>
  <si>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</si>
  <si>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</si>
  <si>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</si>
  <si>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</si>
  <si>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</si>
  <si>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</si>
  <si>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</si>
  <si>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</si>
  <si>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</si>
  <si>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</si>
  <si>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</si>
  <si>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</si>
  <si>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</si>
  <si>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</si>
  <si>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</si>
  <si>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</si>
  <si>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</si>
  <si>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Source data for Figure 4, Figure 8 and Figure 6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</si>
  <si>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</si>
  <si>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</si>
  <si>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</si>
  <si>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</si>
  <si>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</si>
  <si>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</si>
  <si>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</si>
  <si>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</si>
  <si>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</si>
  <si>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</si>
  <si>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</si>
  <si>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</si>
  <si>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</si>
  <si>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</si>
  <si>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</si>
  <si>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</si>
  <si>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</si>
  <si>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</si>
  <si>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</si>
  <si>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</si>
  <si>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</si>
  <si>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</si>
  <si>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</si>
  <si>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</si>
  <si>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</si>
  <si>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</si>
  <si>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</si>
  <si>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</si>
  <si>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</si>
  <si>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</si>
  <si>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</si>
  <si>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</si>
  <si>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</si>
  <si>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</si>
  <si>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</si>
  <si>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</si>
  <si>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</si>
  <si>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</si>
  <si>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</si>
  <si>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</si>
  <si>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</si>
  <si>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</si>
  <si>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</si>
  <si>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</si>
  <si>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</si>
  <si>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</si>
  <si>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</si>
  <si>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</si>
  <si>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</si>
  <si>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</si>
  <si>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</si>
  <si>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</si>
  <si>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</si>
  <si>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</si>
  <si>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</si>
  <si>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</si>
  <si>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</si>
  <si>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</si>
  <si>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</si>
  <si>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</si>
  <si>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</si>
  <si>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</si>
  <si>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</si>
  <si>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</si>
  <si>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</si>
  <si>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</si>
  <si>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</si>
  <si>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</si>
  <si>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</si>
  <si>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</si>
  <si>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</si>
  <si>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</si>
  <si>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</si>
  <si>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</si>
  <si>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</si>
  <si>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</si>
  <si>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</si>
  <si>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</si>
  <si>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</si>
  <si>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</si>
  <si>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</si>
  <si>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</si>
  <si>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</si>
  <si>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</si>
  <si>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</si>
  <si>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</si>
  <si>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</si>
  <si>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</si>
  <si>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</si>
  <si>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</si>
  <si>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Proportion of new lettings in Melbourne</t>
  </si>
  <si>
    <t>Metro/Rural</t>
  </si>
  <si>
    <t>Source of data for Figure 6 &amp; 7 - Investor financing &amp; Vacancy rates</t>
  </si>
  <si>
    <t>Quarterly change</t>
  </si>
  <si>
    <t>Annual change</t>
  </si>
  <si>
    <t>Total metro</t>
  </si>
  <si>
    <t>Table 14: Active bonds by local government area, Dec 2003 to Dec 2018</t>
  </si>
  <si>
    <t>Figure 6: Lending to household investors in residential housing, Victoria</t>
  </si>
  <si>
    <t>Sep 2004</t>
  </si>
  <si>
    <t>Sep 2005</t>
  </si>
  <si>
    <t>Sep 2006</t>
  </si>
  <si>
    <t>Sep 2007</t>
  </si>
  <si>
    <t>Sep 2008</t>
  </si>
  <si>
    <t>Sep 2009</t>
  </si>
  <si>
    <t>Sep 2010</t>
  </si>
  <si>
    <t>Sep 2011</t>
  </si>
  <si>
    <t>Sep 2012</t>
  </si>
  <si>
    <t>Sep 2013</t>
  </si>
  <si>
    <t>Sep 2014</t>
  </si>
  <si>
    <t>Sep 2015</t>
  </si>
  <si>
    <t>Sep 2016</t>
  </si>
  <si>
    <t>Sep 2017</t>
  </si>
  <si>
    <t>Sep 2018</t>
  </si>
  <si>
    <t>September quarter 2019</t>
  </si>
  <si>
    <t>Q change</t>
  </si>
  <si>
    <t>A change</t>
  </si>
  <si>
    <t>Dec 2019</t>
  </si>
  <si>
    <t xml:space="preserve">Murrindindi </t>
  </si>
  <si>
    <t>%metro/rural</t>
  </si>
  <si>
    <t>Total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</si>
</sst>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  <numFmt numFmtId="175" formatCode="0.00000%"/>
    <numFmt numFmtId="176" formatCode="_(* #,##0_);_(* \(#,##0\);_(* &quot;-&quot;??_);_(@_)"/>
    <numFmt numFmtId="177" formatCode="&quot;$&quot;#,##0.000;\-&quot;$&quot;#,##0.000"/>
  </numFmts>
  <fonts count="54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8"/>
      <color indexed="8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Verdana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u/>
      <sz val="9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167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3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0"/>
    <xf numFmtId="9" fontId="35" fillId="0" borderId="0" applyFont="0" applyFill="0" applyBorder="0" applyAlignment="0" applyProtection="0"/>
  </cellStyleXfs>
  <cellXfs count="307">
    <xf numFmtId="0" fontId="0" fillId="0" borderId="0" xfId="0"/>
    <xf numFmtId="169" fontId="0" fillId="0" borderId="0" xfId="16" applyNumberFormat="1" applyFont="1"/>
    <xf numFmtId="17" fontId="5" fillId="0" borderId="0" xfId="10" applyNumberFormat="1"/>
    <xf numFmtId="0" fontId="5" fillId="0" borderId="0" xfId="10"/>
    <xf numFmtId="0" fontId="5" fillId="0" borderId="0" xfId="6" applyFont="1"/>
    <xf numFmtId="0" fontId="4" fillId="0" borderId="0" xfId="6"/>
    <xf numFmtId="171" fontId="9" fillId="0" borderId="0" xfId="3" applyNumberFormat="1" applyFont="1" applyBorder="1" applyAlignment="1">
      <alignment horizontal="center"/>
    </xf>
    <xf numFmtId="171" fontId="5" fillId="0" borderId="0" xfId="10" applyNumberFormat="1"/>
    <xf numFmtId="172" fontId="5" fillId="0" borderId="0" xfId="10" applyNumberFormat="1"/>
    <xf numFmtId="169" fontId="0" fillId="0" borderId="0" xfId="0" applyNumberFormat="1"/>
    <xf numFmtId="0" fontId="11" fillId="0" borderId="0" xfId="0" applyFont="1"/>
    <xf numFmtId="0" fontId="12" fillId="0" borderId="0" xfId="0" applyFont="1"/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73" fontId="5" fillId="0" borderId="0" xfId="0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4" fillId="0" borderId="0" xfId="9"/>
    <xf numFmtId="0" fontId="7" fillId="0" borderId="0" xfId="9" applyFont="1"/>
    <xf numFmtId="17" fontId="5" fillId="0" borderId="0" xfId="9" applyNumberFormat="1" applyFont="1"/>
    <xf numFmtId="169" fontId="4" fillId="0" borderId="0" xfId="16" applyNumberFormat="1" applyFont="1"/>
    <xf numFmtId="0" fontId="4" fillId="0" borderId="0" xfId="9" applyFont="1"/>
    <xf numFmtId="169" fontId="13" fillId="0" borderId="0" xfId="16" applyNumberFormat="1" applyFont="1"/>
    <xf numFmtId="169" fontId="16" fillId="0" borderId="0" xfId="0" applyNumberFormat="1" applyFont="1"/>
    <xf numFmtId="169" fontId="16" fillId="0" borderId="0" xfId="16" applyNumberFormat="1" applyFont="1"/>
    <xf numFmtId="0" fontId="13" fillId="0" borderId="0" xfId="4"/>
    <xf numFmtId="17" fontId="13" fillId="0" borderId="0" xfId="4" applyNumberFormat="1"/>
    <xf numFmtId="169" fontId="0" fillId="0" borderId="0" xfId="17" applyNumberFormat="1" applyFont="1"/>
    <xf numFmtId="10" fontId="13" fillId="0" borderId="0" xfId="4" applyNumberFormat="1"/>
    <xf numFmtId="9" fontId="0" fillId="0" borderId="0" xfId="17" applyFont="1"/>
    <xf numFmtId="0" fontId="13" fillId="0" borderId="0" xfId="4" applyAlignment="1">
      <alignment horizontal="center"/>
    </xf>
    <xf numFmtId="0" fontId="10" fillId="0" borderId="0" xfId="4" applyFont="1"/>
    <xf numFmtId="0" fontId="13" fillId="0" borderId="0" xfId="4" applyAlignment="1">
      <alignment horizontal="right"/>
    </xf>
    <xf numFmtId="170" fontId="13" fillId="0" borderId="0" xfId="4" applyNumberFormat="1"/>
    <xf numFmtId="0" fontId="17" fillId="0" borderId="0" xfId="4" applyFont="1"/>
    <xf numFmtId="0" fontId="11" fillId="0" borderId="0" xfId="4" applyFont="1"/>
    <xf numFmtId="9" fontId="13" fillId="0" borderId="0" xfId="16" applyFont="1"/>
    <xf numFmtId="170" fontId="18" fillId="0" borderId="0" xfId="2" applyNumberFormat="1" applyFont="1"/>
    <xf numFmtId="0" fontId="0" fillId="0" borderId="0" xfId="0" applyFill="1"/>
    <xf numFmtId="0" fontId="3" fillId="0" borderId="0" xfId="4" applyFont="1"/>
    <xf numFmtId="0" fontId="3" fillId="0" borderId="0" xfId="0" applyFont="1" applyFill="1"/>
    <xf numFmtId="0" fontId="5" fillId="0" borderId="0" xfId="0" applyFont="1" applyFill="1"/>
    <xf numFmtId="169" fontId="4" fillId="0" borderId="0" xfId="16" applyNumberFormat="1" applyFont="1" applyBorder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 applyAlignment="1"/>
    <xf numFmtId="0" fontId="6" fillId="0" borderId="0" xfId="18" applyFont="1" applyFill="1" applyBorder="1" applyAlignment="1">
      <alignment horizontal="center"/>
    </xf>
    <xf numFmtId="171" fontId="6" fillId="0" borderId="0" xfId="18" applyNumberFormat="1" applyFont="1" applyFill="1" applyBorder="1" applyAlignment="1">
      <alignment horizontal="center"/>
    </xf>
    <xf numFmtId="1" fontId="4" fillId="0" borderId="0" xfId="6" applyNumberFormat="1"/>
    <xf numFmtId="169" fontId="17" fillId="0" borderId="0" xfId="17" applyNumberFormat="1" applyFont="1"/>
    <xf numFmtId="17" fontId="17" fillId="0" borderId="0" xfId="4" applyNumberFormat="1" applyFont="1" applyFill="1"/>
    <xf numFmtId="169" fontId="17" fillId="0" borderId="0" xfId="17" applyNumberFormat="1" applyFont="1" applyFill="1"/>
    <xf numFmtId="169" fontId="17" fillId="0" borderId="0" xfId="16" applyNumberFormat="1" applyFont="1"/>
    <xf numFmtId="0" fontId="3" fillId="0" borderId="0" xfId="4" applyFont="1" applyFill="1"/>
    <xf numFmtId="168" fontId="3" fillId="0" borderId="0" xfId="4" applyNumberFormat="1" applyFont="1"/>
    <xf numFmtId="169" fontId="3" fillId="0" borderId="0" xfId="17" applyNumberFormat="1" applyFont="1"/>
    <xf numFmtId="0" fontId="6" fillId="0" borderId="0" xfId="0" applyFont="1" applyAlignment="1">
      <alignment horizontal="center"/>
    </xf>
    <xf numFmtId="0" fontId="3" fillId="0" borderId="0" xfId="24"/>
    <xf numFmtId="0" fontId="24" fillId="0" borderId="0" xfId="24" applyFont="1"/>
    <xf numFmtId="0" fontId="17" fillId="0" borderId="0" xfId="0" applyFont="1"/>
    <xf numFmtId="0" fontId="26" fillId="0" borderId="0" xfId="0" applyFont="1"/>
    <xf numFmtId="0" fontId="17" fillId="0" borderId="0" xfId="4" applyFont="1" applyFill="1"/>
    <xf numFmtId="169" fontId="17" fillId="0" borderId="0" xfId="16" applyNumberFormat="1" applyFont="1" applyFill="1"/>
    <xf numFmtId="0" fontId="26" fillId="0" borderId="0" xfId="25" applyFont="1"/>
    <xf numFmtId="0" fontId="17" fillId="0" borderId="0" xfId="25" applyFont="1"/>
    <xf numFmtId="0" fontId="3" fillId="0" borderId="0" xfId="25"/>
    <xf numFmtId="0" fontId="21" fillId="0" borderId="0" xfId="26" applyFont="1"/>
    <xf numFmtId="0" fontId="20" fillId="0" borderId="0" xfId="25" applyFont="1"/>
    <xf numFmtId="0" fontId="27" fillId="0" borderId="0" xfId="25" applyFont="1"/>
    <xf numFmtId="0" fontId="28" fillId="0" borderId="0" xfId="25" applyFont="1"/>
    <xf numFmtId="0" fontId="28" fillId="0" borderId="0" xfId="25" applyFont="1" applyFill="1"/>
    <xf numFmtId="0" fontId="29" fillId="0" borderId="0" xfId="25" applyFont="1"/>
    <xf numFmtId="0" fontId="27" fillId="0" borderId="0" xfId="25" applyFont="1" applyFill="1" applyAlignment="1">
      <alignment horizontal="right"/>
    </xf>
    <xf numFmtId="164" fontId="0" fillId="0" borderId="0" xfId="0" applyNumberFormat="1"/>
    <xf numFmtId="0" fontId="0" fillId="2" borderId="0" xfId="0" applyFill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center"/>
    </xf>
    <xf numFmtId="3" fontId="4" fillId="0" borderId="0" xfId="0" applyNumberFormat="1" applyFont="1"/>
    <xf numFmtId="169" fontId="4" fillId="0" borderId="0" xfId="16" applyNumberFormat="1" applyFont="1" applyFill="1"/>
    <xf numFmtId="0" fontId="4" fillId="0" borderId="0" xfId="9" applyFill="1"/>
    <xf numFmtId="0" fontId="31" fillId="0" borderId="0" xfId="27" applyAlignment="1" applyProtection="1"/>
    <xf numFmtId="0" fontId="32" fillId="0" borderId="0" xfId="27" applyFont="1" applyAlignment="1" applyProtection="1"/>
    <xf numFmtId="0" fontId="25" fillId="0" borderId="1" xfId="24" applyFont="1" applyBorder="1"/>
    <xf numFmtId="0" fontId="25" fillId="0" borderId="1" xfId="24" applyFont="1" applyBorder="1" applyAlignment="1">
      <alignment horizontal="center"/>
    </xf>
    <xf numFmtId="0" fontId="25" fillId="0" borderId="0" xfId="24" applyFont="1"/>
    <xf numFmtId="0" fontId="33" fillId="0" borderId="0" xfId="9" applyFont="1"/>
    <xf numFmtId="0" fontId="4" fillId="0" borderId="0" xfId="9" applyAlignment="1">
      <alignment horizontal="right" wrapText="1"/>
    </xf>
    <xf numFmtId="171" fontId="6" fillId="0" borderId="0" xfId="0" applyNumberFormat="1" applyFont="1" applyFill="1" applyBorder="1" applyAlignment="1">
      <alignment horizontal="center"/>
    </xf>
    <xf numFmtId="172" fontId="5" fillId="0" borderId="0" xfId="10" applyNumberFormat="1" applyFill="1"/>
    <xf numFmtId="0" fontId="5" fillId="0" borderId="0" xfId="10" applyFill="1"/>
    <xf numFmtId="0" fontId="36" fillId="0" borderId="0" xfId="24" applyFont="1" applyAlignment="1">
      <alignment vertical="center"/>
    </xf>
    <xf numFmtId="0" fontId="28" fillId="0" borderId="0" xfId="4" applyFont="1" applyAlignment="1">
      <alignment vertical="center"/>
    </xf>
    <xf numFmtId="170" fontId="37" fillId="0" borderId="0" xfId="2" applyNumberFormat="1" applyFont="1"/>
    <xf numFmtId="169" fontId="11" fillId="0" borderId="0" xfId="17" applyNumberFormat="1" applyFont="1"/>
    <xf numFmtId="169" fontId="3" fillId="0" borderId="0" xfId="25" applyNumberFormat="1" applyFill="1"/>
    <xf numFmtId="10" fontId="3" fillId="0" borderId="0" xfId="25" applyNumberFormat="1"/>
    <xf numFmtId="0" fontId="11" fillId="0" borderId="0" xfId="4" applyFont="1" applyAlignment="1">
      <alignment horizontal="center"/>
    </xf>
    <xf numFmtId="17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0" fontId="13" fillId="0" borderId="0" xfId="4" applyFill="1" applyAlignment="1">
      <alignment horizontal="left" indent="1"/>
    </xf>
    <xf numFmtId="0" fontId="3" fillId="0" borderId="0" xfId="4" applyFont="1" applyFill="1" applyAlignment="1">
      <alignment horizontal="left" indent="1"/>
    </xf>
    <xf numFmtId="0" fontId="11" fillId="0" borderId="0" xfId="4" applyFont="1" applyFill="1" applyAlignment="1"/>
    <xf numFmtId="0" fontId="3" fillId="0" borderId="0" xfId="4" applyFont="1" applyAlignment="1">
      <alignment horizontal="right"/>
    </xf>
    <xf numFmtId="169" fontId="5" fillId="0" borderId="0" xfId="16" applyNumberFormat="1" applyFont="1"/>
    <xf numFmtId="0" fontId="14" fillId="0" borderId="0" xfId="7" applyFont="1" applyFill="1" applyBorder="1" applyAlignment="1">
      <alignment horizontal="center"/>
    </xf>
    <xf numFmtId="0" fontId="39" fillId="0" borderId="0" xfId="7" applyFont="1" applyFill="1" applyBorder="1"/>
    <xf numFmtId="0" fontId="27" fillId="0" borderId="0" xfId="0" applyFont="1" applyFill="1"/>
    <xf numFmtId="0" fontId="8" fillId="0" borderId="0" xfId="15" applyFont="1" applyFill="1" applyBorder="1" applyAlignment="1">
      <alignment horizontal="left" wrapText="1"/>
    </xf>
    <xf numFmtId="0" fontId="40" fillId="0" borderId="0" xfId="8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40" fillId="0" borderId="0" xfId="15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/>
    </xf>
    <xf numFmtId="0" fontId="42" fillId="0" borderId="0" xfId="15" applyFont="1" applyFill="1" applyBorder="1" applyAlignment="1">
      <alignment horizontal="left"/>
    </xf>
    <xf numFmtId="169" fontId="42" fillId="4" borderId="0" xfId="16" applyNumberFormat="1" applyFont="1" applyFill="1" applyBorder="1" applyAlignment="1">
      <alignment horizontal="center"/>
    </xf>
    <xf numFmtId="169" fontId="42" fillId="0" borderId="0" xfId="16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168" fontId="24" fillId="0" borderId="0" xfId="0" applyNumberFormat="1" applyFont="1"/>
    <xf numFmtId="169" fontId="24" fillId="0" borderId="0" xfId="16" applyNumberFormat="1" applyFont="1" applyFill="1" applyBorder="1"/>
    <xf numFmtId="9" fontId="24" fillId="0" borderId="0" xfId="16" applyFont="1"/>
    <xf numFmtId="0" fontId="24" fillId="0" borderId="0" xfId="0" applyFont="1" applyAlignment="1">
      <alignment horizontal="right" wrapText="1"/>
    </xf>
    <xf numFmtId="0" fontId="24" fillId="0" borderId="0" xfId="0" applyFont="1" applyFill="1"/>
    <xf numFmtId="0" fontId="24" fillId="0" borderId="0" xfId="6" applyFont="1" applyAlignment="1">
      <alignment wrapText="1"/>
    </xf>
    <xf numFmtId="0" fontId="24" fillId="0" borderId="0" xfId="0" applyFont="1" applyBorder="1" applyAlignment="1">
      <alignment wrapText="1"/>
    </xf>
    <xf numFmtId="0" fontId="24" fillId="0" borderId="0" xfId="6" applyFont="1"/>
    <xf numFmtId="168" fontId="24" fillId="0" borderId="0" xfId="1" applyNumberFormat="1" applyFont="1" applyFill="1"/>
    <xf numFmtId="0" fontId="24" fillId="0" borderId="0" xfId="0" applyFont="1" applyFill="1" applyAlignment="1">
      <alignment horizontal="right"/>
    </xf>
    <xf numFmtId="169" fontId="43" fillId="0" borderId="0" xfId="1" applyNumberFormat="1" applyFont="1" applyFill="1"/>
    <xf numFmtId="0" fontId="25" fillId="0" borderId="0" xfId="0" applyFont="1" applyBorder="1" applyAlignment="1">
      <alignment horizontal="right" wrapText="1"/>
    </xf>
    <xf numFmtId="0" fontId="25" fillId="0" borderId="0" xfId="0" applyFont="1" applyAlignment="1">
      <alignment horizontal="right"/>
    </xf>
    <xf numFmtId="0" fontId="0" fillId="0" borderId="0" xfId="0" applyFill="1" applyAlignment="1">
      <alignment horizontal="right" wrapText="1"/>
    </xf>
    <xf numFmtId="171" fontId="0" fillId="0" borderId="0" xfId="0" applyNumberFormat="1" applyFill="1"/>
    <xf numFmtId="169" fontId="0" fillId="0" borderId="0" xfId="16" applyNumberFormat="1" applyFont="1" applyFill="1"/>
    <xf numFmtId="169" fontId="0" fillId="0" borderId="0" xfId="0" applyNumberFormat="1" applyFill="1"/>
    <xf numFmtId="0" fontId="1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171" fontId="5" fillId="0" borderId="0" xfId="10" applyNumberFormat="1" applyFill="1"/>
    <xf numFmtId="9" fontId="5" fillId="0" borderId="0" xfId="16" applyFont="1" applyFill="1"/>
    <xf numFmtId="0" fontId="6" fillId="0" borderId="0" xfId="0" applyFont="1" applyFill="1"/>
    <xf numFmtId="9" fontId="2" fillId="0" borderId="0" xfId="16" applyFont="1" applyFill="1"/>
    <xf numFmtId="6" fontId="5" fillId="0" borderId="0" xfId="0" applyNumberFormat="1" applyFont="1" applyFill="1" applyAlignment="1">
      <alignment horizontal="right"/>
    </xf>
    <xf numFmtId="169" fontId="5" fillId="0" borderId="0" xfId="16" applyNumberFormat="1" applyFont="1" applyFill="1" applyAlignment="1">
      <alignment horizontal="right"/>
    </xf>
    <xf numFmtId="0" fontId="27" fillId="0" borderId="0" xfId="24" applyFont="1"/>
    <xf numFmtId="3" fontId="5" fillId="0" borderId="0" xfId="0" applyNumberFormat="1" applyFont="1" applyFill="1" applyAlignment="1">
      <alignment horizontal="right"/>
    </xf>
    <xf numFmtId="170" fontId="4" fillId="0" borderId="0" xfId="9" applyNumberFormat="1"/>
    <xf numFmtId="170" fontId="24" fillId="0" borderId="0" xfId="6" applyNumberFormat="1" applyFont="1"/>
    <xf numFmtId="10" fontId="0" fillId="0" borderId="0" xfId="0" applyNumberFormat="1"/>
    <xf numFmtId="0" fontId="44" fillId="0" borderId="0" xfId="27" applyFont="1" applyAlignment="1" applyProtection="1"/>
    <xf numFmtId="0" fontId="44" fillId="0" borderId="0" xfId="27" applyFont="1" applyFill="1" applyAlignment="1" applyProtection="1"/>
    <xf numFmtId="0" fontId="0" fillId="0" borderId="0" xfId="0" quotePrefix="1"/>
    <xf numFmtId="3" fontId="3" fillId="0" borderId="0" xfId="0" applyNumberFormat="1" applyFont="1" applyFill="1" applyAlignment="1">
      <alignment horizontal="right"/>
    </xf>
    <xf numFmtId="3" fontId="0" fillId="0" borderId="0" xfId="0" applyNumberFormat="1"/>
    <xf numFmtId="0" fontId="11" fillId="0" borderId="0" xfId="0" applyFont="1" applyFill="1"/>
    <xf numFmtId="169" fontId="1" fillId="0" borderId="0" xfId="16" applyNumberFormat="1" applyFont="1" applyFill="1"/>
    <xf numFmtId="0" fontId="31" fillId="0" borderId="0" xfId="27" applyFill="1" applyAlignment="1" applyProtection="1"/>
    <xf numFmtId="0" fontId="20" fillId="0" borderId="0" xfId="0" applyFont="1" applyFill="1"/>
    <xf numFmtId="0" fontId="24" fillId="0" borderId="0" xfId="24" applyFont="1" applyFill="1"/>
    <xf numFmtId="0" fontId="32" fillId="0" borderId="0" xfId="27" applyFont="1" applyFill="1" applyAlignment="1" applyProtection="1"/>
    <xf numFmtId="0" fontId="3" fillId="0" borderId="0" xfId="24" applyFill="1"/>
    <xf numFmtId="169" fontId="4" fillId="0" borderId="0" xfId="9" applyNumberFormat="1"/>
    <xf numFmtId="169" fontId="4" fillId="0" borderId="0" xfId="9" applyNumberFormat="1" applyFill="1"/>
    <xf numFmtId="0" fontId="1" fillId="0" borderId="0" xfId="9" applyFont="1"/>
    <xf numFmtId="169" fontId="1" fillId="0" borderId="0" xfId="9" applyNumberFormat="1" applyFont="1" applyFill="1" applyBorder="1"/>
    <xf numFmtId="169" fontId="5" fillId="0" borderId="0" xfId="10" applyNumberFormat="1"/>
    <xf numFmtId="0" fontId="45" fillId="0" borderId="0" xfId="0" applyFont="1" applyFill="1"/>
    <xf numFmtId="0" fontId="46" fillId="0" borderId="0" xfId="0" applyFont="1"/>
    <xf numFmtId="0" fontId="23" fillId="0" borderId="0" xfId="24" applyFont="1" applyAlignment="1">
      <alignment horizontal="center" vertical="center"/>
    </xf>
    <xf numFmtId="0" fontId="0" fillId="5" borderId="0" xfId="0" applyFill="1"/>
    <xf numFmtId="0" fontId="50" fillId="0" borderId="0" xfId="27" applyFont="1" applyFill="1" applyAlignment="1" applyProtection="1"/>
    <xf numFmtId="0" fontId="50" fillId="0" borderId="0" xfId="27" applyFont="1" applyAlignment="1" applyProtection="1"/>
    <xf numFmtId="0" fontId="1" fillId="0" borderId="0" xfId="9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9" applyFont="1" applyAlignment="1">
      <alignment horizontal="right" wrapText="1"/>
    </xf>
    <xf numFmtId="0" fontId="6" fillId="0" borderId="0" xfId="10" applyFont="1"/>
    <xf numFmtId="0" fontId="1" fillId="0" borderId="0" xfId="9" applyFont="1" applyAlignment="1">
      <alignment horizontal="right"/>
    </xf>
    <xf numFmtId="0" fontId="1" fillId="0" borderId="0" xfId="9" applyFont="1" applyFill="1" applyAlignment="1">
      <alignment wrapText="1"/>
    </xf>
    <xf numFmtId="0" fontId="7" fillId="0" borderId="0" xfId="9" applyFont="1" applyFill="1" applyAlignment="1">
      <alignment horizontal="right"/>
    </xf>
    <xf numFmtId="0" fontId="7" fillId="0" borderId="0" xfId="9" applyFont="1" applyAlignment="1">
      <alignment horizontal="left" vertical="center"/>
    </xf>
    <xf numFmtId="0" fontId="26" fillId="0" borderId="0" xfId="0" applyFont="1" applyAlignment="1">
      <alignment vertical="center"/>
    </xf>
    <xf numFmtId="0" fontId="49" fillId="5" borderId="0" xfId="27" applyFont="1" applyFill="1" applyAlignment="1" applyProtection="1">
      <alignment vertical="center"/>
    </xf>
    <xf numFmtId="0" fontId="34" fillId="5" borderId="0" xfId="27" applyFont="1" applyFill="1" applyAlignment="1" applyProtection="1">
      <alignment vertical="center"/>
    </xf>
    <xf numFmtId="0" fontId="32" fillId="5" borderId="0" xfId="27" applyFont="1" applyFill="1" applyAlignment="1" applyProtection="1">
      <alignment vertical="center"/>
    </xf>
    <xf numFmtId="0" fontId="47" fillId="3" borderId="0" xfId="27" applyFont="1" applyFill="1" applyAlignment="1" applyProtection="1">
      <alignment vertical="center"/>
    </xf>
    <xf numFmtId="0" fontId="48" fillId="3" borderId="0" xfId="27" applyFont="1" applyFill="1" applyAlignment="1" applyProtection="1">
      <alignment vertical="center"/>
    </xf>
    <xf numFmtId="0" fontId="31" fillId="0" borderId="0" xfId="27" applyAlignment="1" applyProtection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5" applyFont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0" fillId="0" borderId="0" xfId="6" applyFont="1" applyAlignment="1">
      <alignment vertical="center"/>
    </xf>
    <xf numFmtId="0" fontId="28" fillId="0" borderId="0" xfId="7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70" fontId="22" fillId="0" borderId="0" xfId="1" applyNumberFormat="1" applyFont="1" applyFill="1"/>
    <xf numFmtId="174" fontId="43" fillId="0" borderId="0" xfId="1" applyNumberFormat="1" applyFont="1" applyFill="1"/>
    <xf numFmtId="3" fontId="7" fillId="0" borderId="0" xfId="0" applyNumberFormat="1" applyFont="1" applyFill="1"/>
    <xf numFmtId="0" fontId="3" fillId="0" borderId="1" xfId="0" applyFont="1" applyFill="1" applyBorder="1"/>
    <xf numFmtId="0" fontId="32" fillId="3" borderId="0" xfId="27" applyFont="1" applyFill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3" fillId="0" borderId="1" xfId="11" applyFont="1" applyFill="1" applyBorder="1" applyAlignment="1">
      <alignment horizontal="right"/>
    </xf>
    <xf numFmtId="169" fontId="3" fillId="0" borderId="1" xfId="11" applyNumberFormat="1" applyFont="1" applyFill="1" applyBorder="1" applyAlignment="1">
      <alignment horizontal="right"/>
    </xf>
    <xf numFmtId="169" fontId="3" fillId="0" borderId="0" xfId="16" applyNumberFormat="1" applyFont="1" applyFill="1" applyAlignment="1">
      <alignment horizontal="right"/>
    </xf>
    <xf numFmtId="0" fontId="49" fillId="6" borderId="0" xfId="27" applyFont="1" applyFill="1" applyAlignment="1" applyProtection="1">
      <alignment vertical="center"/>
    </xf>
    <xf numFmtId="9" fontId="2" fillId="6" borderId="0" xfId="16" applyFont="1" applyFill="1"/>
    <xf numFmtId="0" fontId="7" fillId="0" borderId="0" xfId="13" applyFont="1" applyFill="1" applyAlignment="1">
      <alignment vertical="center"/>
    </xf>
    <xf numFmtId="0" fontId="22" fillId="0" borderId="0" xfId="13" applyFont="1" applyFill="1"/>
    <xf numFmtId="17" fontId="22" fillId="0" borderId="0" xfId="13" applyNumberFormat="1" applyFont="1" applyFill="1" applyAlignment="1">
      <alignment horizontal="right"/>
    </xf>
    <xf numFmtId="0" fontId="22" fillId="0" borderId="0" xfId="13" applyFont="1" applyFill="1" applyAlignment="1">
      <alignment horizontal="right"/>
    </xf>
    <xf numFmtId="165" fontId="22" fillId="0" borderId="0" xfId="13" applyNumberFormat="1" applyFont="1" applyFill="1" applyAlignment="1">
      <alignment horizontal="right"/>
    </xf>
    <xf numFmtId="0" fontId="38" fillId="0" borderId="0" xfId="13" applyFont="1" applyFill="1" applyAlignment="1">
      <alignment horizontal="left" indent="1"/>
    </xf>
    <xf numFmtId="0" fontId="38" fillId="0" borderId="0" xfId="13" applyFont="1" applyFill="1"/>
    <xf numFmtId="0" fontId="22" fillId="0" borderId="0" xfId="21" applyFont="1" applyFill="1"/>
    <xf numFmtId="0" fontId="30" fillId="0" borderId="0" xfId="11" applyFont="1" applyFill="1" applyAlignment="1">
      <alignment vertical="center"/>
    </xf>
    <xf numFmtId="170" fontId="5" fillId="0" borderId="0" xfId="1" applyNumberFormat="1" applyFont="1" applyFill="1"/>
    <xf numFmtId="169" fontId="5" fillId="0" borderId="0" xfId="11" applyNumberFormat="1" applyFont="1" applyFill="1"/>
    <xf numFmtId="0" fontId="10" fillId="0" borderId="0" xfId="0" applyFont="1" applyFill="1"/>
    <xf numFmtId="0" fontId="15" fillId="0" borderId="0" xfId="11" applyFont="1" applyFill="1" applyAlignment="1">
      <alignment horizontal="center"/>
    </xf>
    <xf numFmtId="0" fontId="15" fillId="0" borderId="0" xfId="11" applyFont="1" applyFill="1"/>
    <xf numFmtId="9" fontId="10" fillId="0" borderId="0" xfId="16" applyFont="1" applyFill="1"/>
    <xf numFmtId="0" fontId="5" fillId="0" borderId="0" xfId="12" applyFill="1" applyAlignment="1">
      <alignment horizontal="center"/>
    </xf>
    <xf numFmtId="3" fontId="15" fillId="0" borderId="0" xfId="11" applyNumberFormat="1" applyFont="1" applyFill="1"/>
    <xf numFmtId="0" fontId="13" fillId="0" borderId="0" xfId="14" applyFill="1" applyAlignment="1">
      <alignment horizontal="center"/>
    </xf>
    <xf numFmtId="0" fontId="5" fillId="0" borderId="0" xfId="11" applyFont="1" applyFill="1"/>
    <xf numFmtId="0" fontId="5" fillId="0" borderId="0" xfId="11" applyFont="1" applyFill="1" applyAlignment="1">
      <alignment horizontal="center"/>
    </xf>
    <xf numFmtId="0" fontId="51" fillId="0" borderId="0" xfId="28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8" fillId="0" borderId="0" xfId="0" applyFont="1" applyFill="1"/>
    <xf numFmtId="0" fontId="25" fillId="0" borderId="0" xfId="0" applyFont="1" applyFill="1"/>
    <xf numFmtId="0" fontId="38" fillId="0" borderId="0" xfId="12" applyFont="1" applyFill="1" applyAlignment="1">
      <alignment horizontal="center"/>
    </xf>
    <xf numFmtId="0" fontId="5" fillId="0" borderId="0" xfId="12" applyFont="1" applyFill="1" applyAlignment="1">
      <alignment horizontal="center"/>
    </xf>
    <xf numFmtId="169" fontId="5" fillId="0" borderId="0" xfId="16" applyNumberFormat="1" applyFont="1" applyFill="1"/>
    <xf numFmtId="3" fontId="5" fillId="0" borderId="0" xfId="0" applyNumberFormat="1" applyFont="1" applyFill="1"/>
    <xf numFmtId="169" fontId="5" fillId="0" borderId="0" xfId="16" applyNumberFormat="1" applyFont="1" applyFill="1" applyAlignment="1">
      <alignment horizontal="center"/>
    </xf>
    <xf numFmtId="169" fontId="1" fillId="0" borderId="0" xfId="16" applyNumberFormat="1" applyFont="1" applyFill="1" applyBorder="1"/>
    <xf numFmtId="17" fontId="3" fillId="0" borderId="0" xfId="25" applyNumberFormat="1"/>
    <xf numFmtId="17" fontId="18" fillId="0" borderId="0" xfId="25" applyNumberFormat="1" applyFont="1"/>
    <xf numFmtId="0" fontId="3" fillId="0" borderId="0" xfId="25" applyAlignment="1">
      <alignment horizontal="right"/>
    </xf>
    <xf numFmtId="170" fontId="0" fillId="0" borderId="0" xfId="1" applyNumberFormat="1" applyFont="1" applyFill="1"/>
    <xf numFmtId="9" fontId="3" fillId="0" borderId="0" xfId="16" applyFont="1"/>
    <xf numFmtId="170" fontId="3" fillId="0" borderId="0" xfId="25" applyNumberFormat="1"/>
    <xf numFmtId="0" fontId="0" fillId="0" borderId="0" xfId="0" applyFill="1" applyBorder="1"/>
    <xf numFmtId="0" fontId="28" fillId="0" borderId="0" xfId="0" applyFont="1" applyFill="1" applyBorder="1" applyAlignment="1">
      <alignment vertical="center"/>
    </xf>
    <xf numFmtId="0" fontId="49" fillId="0" borderId="0" xfId="27" applyFont="1" applyFill="1" applyBorder="1" applyAlignment="1" applyProtection="1">
      <alignment vertical="center"/>
    </xf>
    <xf numFmtId="0" fontId="25" fillId="0" borderId="0" xfId="0" applyFont="1" applyFill="1" applyBorder="1" applyAlignment="1">
      <alignment vertical="center"/>
    </xf>
    <xf numFmtId="168" fontId="24" fillId="0" borderId="0" xfId="0" applyNumberFormat="1" applyFont="1" applyAlignment="1">
      <alignment horizontal="center"/>
    </xf>
    <xf numFmtId="170" fontId="1" fillId="4" borderId="0" xfId="1" applyNumberFormat="1" applyFont="1" applyFill="1" applyBorder="1" applyAlignment="1">
      <alignment horizontal="right" vertical="center"/>
    </xf>
    <xf numFmtId="169" fontId="1" fillId="4" borderId="0" xfId="16" applyNumberFormat="1" applyFont="1" applyFill="1" applyBorder="1" applyAlignment="1">
      <alignment horizontal="right" vertical="center"/>
    </xf>
    <xf numFmtId="169" fontId="1" fillId="0" borderId="0" xfId="16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3" fontId="5" fillId="0" borderId="0" xfId="13" applyNumberFormat="1" applyFont="1" applyAlignment="1">
      <alignment horizontal="right"/>
    </xf>
    <xf numFmtId="6" fontId="5" fillId="0" borderId="0" xfId="13" applyNumberFormat="1" applyFont="1" applyAlignment="1">
      <alignment horizontal="right"/>
    </xf>
    <xf numFmtId="169" fontId="5" fillId="0" borderId="0" xfId="22" applyNumberFormat="1" applyFont="1" applyAlignment="1">
      <alignment horizontal="right"/>
    </xf>
    <xf numFmtId="3" fontId="6" fillId="0" borderId="0" xfId="13" applyNumberFormat="1" applyFont="1" applyAlignment="1">
      <alignment horizontal="right"/>
    </xf>
    <xf numFmtId="6" fontId="6" fillId="0" borderId="0" xfId="13" applyNumberFormat="1" applyFont="1" applyAlignment="1">
      <alignment horizontal="right"/>
    </xf>
    <xf numFmtId="169" fontId="6" fillId="0" borderId="0" xfId="22" applyNumberFormat="1" applyFont="1" applyAlignment="1">
      <alignment horizontal="right"/>
    </xf>
    <xf numFmtId="5" fontId="0" fillId="0" borderId="0" xfId="0" applyNumberFormat="1"/>
    <xf numFmtId="175" fontId="0" fillId="0" borderId="0" xfId="0" applyNumberFormat="1"/>
    <xf numFmtId="0" fontId="52" fillId="0" borderId="0" xfId="0" applyFont="1"/>
    <xf numFmtId="168" fontId="5" fillId="0" borderId="0" xfId="10" applyNumberFormat="1"/>
    <xf numFmtId="171" fontId="24" fillId="0" borderId="0" xfId="0" applyNumberFormat="1" applyFont="1" applyFill="1" applyAlignment="1">
      <alignment horizontal="center"/>
    </xf>
    <xf numFmtId="3" fontId="22" fillId="0" borderId="0" xfId="0" applyNumberFormat="1" applyFont="1"/>
    <xf numFmtId="0" fontId="3" fillId="0" borderId="0" xfId="25" applyFill="1"/>
    <xf numFmtId="164" fontId="0" fillId="0" borderId="0" xfId="0" applyNumberFormat="1" applyFill="1"/>
    <xf numFmtId="169" fontId="24" fillId="0" borderId="0" xfId="16" applyNumberFormat="1" applyFont="1" applyFill="1" applyAlignment="1">
      <alignment horizontal="center"/>
    </xf>
    <xf numFmtId="169" fontId="3" fillId="0" borderId="0" xfId="16" applyNumberFormat="1" applyFont="1"/>
    <xf numFmtId="17" fontId="11" fillId="0" borderId="0" xfId="0" applyNumberFormat="1" applyFont="1" applyFill="1"/>
    <xf numFmtId="17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Continuous"/>
    </xf>
    <xf numFmtId="6" fontId="6" fillId="0" borderId="0" xfId="0" applyNumberFormat="1" applyFont="1" applyFill="1" applyAlignment="1">
      <alignment horizontal="centerContinuous"/>
    </xf>
    <xf numFmtId="9" fontId="6" fillId="0" borderId="0" xfId="16" applyFont="1" applyFill="1" applyAlignment="1">
      <alignment horizontal="centerContinuous"/>
    </xf>
    <xf numFmtId="9" fontId="6" fillId="0" borderId="0" xfId="16" applyFont="1" applyFill="1"/>
    <xf numFmtId="176" fontId="22" fillId="0" borderId="0" xfId="1" applyNumberFormat="1" applyFont="1" applyFill="1"/>
    <xf numFmtId="17" fontId="38" fillId="0" borderId="0" xfId="0" applyNumberFormat="1" applyFont="1" applyFill="1"/>
    <xf numFmtId="0" fontId="13" fillId="0" borderId="0" xfId="4" applyFill="1"/>
    <xf numFmtId="168" fontId="5" fillId="0" borderId="0" xfId="0" applyNumberFormat="1" applyFont="1"/>
    <xf numFmtId="0" fontId="5" fillId="0" borderId="0" xfId="0" applyFont="1"/>
    <xf numFmtId="0" fontId="7" fillId="0" borderId="0" xfId="0" applyFont="1" applyAlignment="1">
      <alignment vertical="center"/>
    </xf>
    <xf numFmtId="0" fontId="53" fillId="5" borderId="0" xfId="27" applyFont="1" applyFill="1" applyAlignment="1" applyProtection="1">
      <alignment vertical="center"/>
    </xf>
    <xf numFmtId="0" fontId="6" fillId="0" borderId="0" xfId="0" applyFont="1"/>
    <xf numFmtId="17" fontId="6" fillId="0" borderId="0" xfId="0" applyNumberFormat="1" applyFont="1" applyAlignment="1">
      <alignment horizontal="right" wrapText="1"/>
    </xf>
    <xf numFmtId="168" fontId="5" fillId="0" borderId="0" xfId="0" applyNumberFormat="1" applyFont="1" applyFill="1"/>
    <xf numFmtId="10" fontId="5" fillId="0" borderId="0" xfId="0" applyNumberFormat="1" applyFont="1"/>
    <xf numFmtId="3" fontId="5" fillId="0" borderId="0" xfId="0" applyNumberFormat="1" applyFont="1" applyAlignment="1">
      <alignment horizontal="right"/>
    </xf>
    <xf numFmtId="6" fontId="5" fillId="0" borderId="0" xfId="0" applyNumberFormat="1" applyFont="1" applyAlignment="1">
      <alignment horizontal="right"/>
    </xf>
    <xf numFmtId="169" fontId="5" fillId="0" borderId="0" xfId="16" applyNumberFormat="1" applyFont="1" applyAlignment="1">
      <alignment horizontal="right"/>
    </xf>
    <xf numFmtId="0" fontId="38" fillId="0" borderId="0" xfId="0" applyFont="1" applyFill="1" applyAlignment="1">
      <alignment horizontal="center"/>
    </xf>
    <xf numFmtId="177" fontId="0" fillId="0" borderId="0" xfId="0" applyNumberFormat="1"/>
    <xf numFmtId="0" fontId="27" fillId="0" borderId="0" xfId="0" applyFont="1" applyAlignment="1">
      <alignment horizontal="center"/>
    </xf>
    <xf numFmtId="169" fontId="27" fillId="0" borderId="0" xfId="16" applyNumberFormat="1" applyFont="1" applyAlignment="1">
      <alignment horizontal="center"/>
    </xf>
    <xf numFmtId="0" fontId="49" fillId="0" borderId="0" xfId="27" applyFont="1" applyFill="1" applyAlignment="1" applyProtection="1">
      <alignment vertical="center"/>
    </xf>
    <xf numFmtId="17" fontId="38" fillId="0" borderId="0" xfId="0" quotePrefix="1" applyNumberFormat="1" applyFont="1" applyFill="1" applyAlignment="1">
      <alignment horizontal="right"/>
    </xf>
    <xf numFmtId="17" fontId="38" fillId="0" borderId="0" xfId="0" applyNumberFormat="1" applyFont="1" applyFill="1" applyAlignment="1">
      <alignment horizontal="right"/>
    </xf>
    <xf numFmtId="0" fontId="42" fillId="4" borderId="0" xfId="15" applyFont="1" applyFill="1" applyBorder="1" applyAlignment="1">
      <alignment horizontal="center"/>
    </xf>
    <xf numFmtId="0" fontId="42" fillId="0" borderId="0" xfId="15" applyFont="1" applyFill="1" applyBorder="1" applyAlignment="1">
      <alignment horizontal="center"/>
    </xf>
    <xf numFmtId="0" fontId="7" fillId="4" borderId="0" xfId="8" applyFont="1" applyFill="1" applyBorder="1" applyAlignment="1">
      <alignment horizontal="center"/>
    </xf>
    <xf numFmtId="0" fontId="38" fillId="0" borderId="1" xfId="13" applyFont="1" applyFill="1" applyBorder="1" applyAlignment="1">
      <alignment horizontal="center"/>
    </xf>
    <xf numFmtId="0" fontId="11" fillId="0" borderId="0" xfId="1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</cellXfs>
  <cellStyles count="30">
    <cellStyle name="Comma" xfId="1" builtinId="3"/>
    <cellStyle name="Comma 2" xfId="2" xr:uid="{00000000-0005-0000-0000-000001000000}"/>
    <cellStyle name="Comma 3" xfId="19" xr:uid="{00000000-0005-0000-0000-000002000000}"/>
    <cellStyle name="Currency" xfId="3" builtinId="4"/>
    <cellStyle name="Currency 2" xfId="20" xr:uid="{00000000-0005-0000-0000-000004000000}"/>
    <cellStyle name="Hyperlink" xfId="27" builtinId="8"/>
    <cellStyle name="Normal" xfId="0" builtinId="0"/>
    <cellStyle name="Normal 2" xfId="4" xr:uid="{00000000-0005-0000-0000-000007000000}"/>
    <cellStyle name="Normal 2 2" xfId="25" xr:uid="{00000000-0005-0000-0000-000008000000}"/>
    <cellStyle name="Normal 3" xfId="5" xr:uid="{00000000-0005-0000-0000-000009000000}"/>
    <cellStyle name="Normal 4" xfId="18" xr:uid="{00000000-0005-0000-0000-00000A000000}"/>
    <cellStyle name="Normal 5" xfId="21" xr:uid="{00000000-0005-0000-0000-00000B000000}"/>
    <cellStyle name="Normal 6" xfId="24" xr:uid="{00000000-0005-0000-0000-00000C000000}"/>
    <cellStyle name="Normal 7" xfId="28" xr:uid="{00000000-0005-0000-0000-00000D000000}"/>
    <cellStyle name="Normal_~0652966" xfId="6" xr:uid="{00000000-0005-0000-0000-00000E000000}"/>
    <cellStyle name="Normal_affordabilitymetro ranges_~0652966 2" xfId="7" xr:uid="{00000000-0005-0000-0000-00000F000000}"/>
    <cellStyle name="Normal_affordabilitymetro ranges_Table 8" xfId="8" xr:uid="{00000000-0005-0000-0000-000010000000}"/>
    <cellStyle name="Normal_Bond_numbers" xfId="9" xr:uid="{00000000-0005-0000-0000-000011000000}"/>
    <cellStyle name="Normal_Book7" xfId="10" xr:uid="{00000000-0005-0000-0000-000012000000}"/>
    <cellStyle name="Normal_lga affordability 2" xfId="11" xr:uid="{00000000-0005-0000-0000-000013000000}"/>
    <cellStyle name="Normal_lga affordability_table 11" xfId="12" xr:uid="{00000000-0005-0000-0000-000014000000}"/>
    <cellStyle name="Normal_rr suburbs" xfId="13" xr:uid="{00000000-0005-0000-0000-000015000000}"/>
    <cellStyle name="Normal_table 11" xfId="14" xr:uid="{00000000-0005-0000-0000-000016000000}"/>
    <cellStyle name="Normal_table 6_3 2" xfId="26" xr:uid="{00000000-0005-0000-0000-000017000000}"/>
    <cellStyle name="Normal_Table 8" xfId="15" xr:uid="{00000000-0005-0000-0000-000018000000}"/>
    <cellStyle name="Percent" xfId="16" builtinId="5"/>
    <cellStyle name="Percent 2" xfId="17" xr:uid="{00000000-0005-0000-0000-00001A000000}"/>
    <cellStyle name="Percent 3" xfId="22" xr:uid="{00000000-0005-0000-0000-00001B000000}"/>
    <cellStyle name="Percent 4" xfId="23" xr:uid="{00000000-0005-0000-0000-00001C000000}"/>
    <cellStyle name="Percent 5" xfId="29" xr:uid="{00000000-0005-0000-0000-00001D000000}"/>
  </cellStyles>
  <dxfs count="0"/>
  <tableStyles count="0" defaultTableStyle="TableStyleMedium9" defaultPivotStyle="PivotStyleLight16"/>
  <colors>
    <mruColors>
      <color rgb="FF3F5176"/>
      <color rgb="FF7C93B9"/>
      <color rgb="FF9DAECB"/>
      <color rgb="FF3F5172"/>
      <color rgb="FF3F5190"/>
      <color rgb="FFBDC9DC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source'!$A$101:$A$141</c:f>
              <c:numCache>
                <c:formatCode>mmm\-yyyy</c:formatCode>
                <c:ptCount val="41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</c:numCache>
            </c:numRef>
          </c:cat>
          <c:val>
            <c:numRef>
              <c:f>'Fig 1 source'!$B$101:$B$141</c:f>
              <c:numCache>
                <c:formatCode>0.0%</c:formatCode>
                <c:ptCount val="41"/>
                <c:pt idx="0">
                  <c:v>3.5837098143820745E-2</c:v>
                </c:pt>
                <c:pt idx="1">
                  <c:v>4.4512615752242413E-2</c:v>
                </c:pt>
                <c:pt idx="2">
                  <c:v>4.3865069182502214E-2</c:v>
                </c:pt>
                <c:pt idx="3">
                  <c:v>5.1586283246486397E-2</c:v>
                </c:pt>
                <c:pt idx="4">
                  <c:v>5.631535938587251E-2</c:v>
                </c:pt>
                <c:pt idx="5">
                  <c:v>5.0490841374471129E-2</c:v>
                </c:pt>
                <c:pt idx="6">
                  <c:v>3.9413101674235396E-2</c:v>
                </c:pt>
                <c:pt idx="7">
                  <c:v>4.4114612319538393E-2</c:v>
                </c:pt>
                <c:pt idx="8">
                  <c:v>4.1548719615180252E-2</c:v>
                </c:pt>
                <c:pt idx="9">
                  <c:v>2.9313352821923155E-2</c:v>
                </c:pt>
                <c:pt idx="10">
                  <c:v>3.0069544045423502E-2</c:v>
                </c:pt>
                <c:pt idx="11">
                  <c:v>1.5949524769531154E-2</c:v>
                </c:pt>
                <c:pt idx="12">
                  <c:v>1.9072776083735032E-3</c:v>
                </c:pt>
                <c:pt idx="13">
                  <c:v>4.8856814076889687E-3</c:v>
                </c:pt>
                <c:pt idx="14">
                  <c:v>1.2798042301535473E-2</c:v>
                </c:pt>
                <c:pt idx="15">
                  <c:v>1.6052509843240026E-2</c:v>
                </c:pt>
                <c:pt idx="16">
                  <c:v>2.1030837845765316E-2</c:v>
                </c:pt>
                <c:pt idx="17">
                  <c:v>2.4040974618218414E-2</c:v>
                </c:pt>
                <c:pt idx="18">
                  <c:v>1.7591603258249489E-2</c:v>
                </c:pt>
                <c:pt idx="19">
                  <c:v>1.6437637949576533E-2</c:v>
                </c:pt>
                <c:pt idx="20">
                  <c:v>2.4027510200816504E-2</c:v>
                </c:pt>
                <c:pt idx="21">
                  <c:v>1.8967654544773893E-2</c:v>
                </c:pt>
                <c:pt idx="22">
                  <c:v>2.1316143685569555E-2</c:v>
                </c:pt>
                <c:pt idx="23">
                  <c:v>2.2868989562266018E-2</c:v>
                </c:pt>
                <c:pt idx="24">
                  <c:v>2.7758039306768678E-2</c:v>
                </c:pt>
                <c:pt idx="25">
                  <c:v>3.0081764557774004E-2</c:v>
                </c:pt>
                <c:pt idx="26">
                  <c:v>3.2562592054377726E-2</c:v>
                </c:pt>
                <c:pt idx="27">
                  <c:v>3.5955962155404864E-2</c:v>
                </c:pt>
                <c:pt idx="28">
                  <c:v>3.5884950385544512E-2</c:v>
                </c:pt>
                <c:pt idx="29">
                  <c:v>3.8348305442216013E-2</c:v>
                </c:pt>
                <c:pt idx="30">
                  <c:v>3.8348305442216013E-2</c:v>
                </c:pt>
                <c:pt idx="31">
                  <c:v>4.2417738851050935E-2</c:v>
                </c:pt>
                <c:pt idx="32">
                  <c:v>3.481997185290564E-2</c:v>
                </c:pt>
                <c:pt idx="33">
                  <c:v>4.4589890434098889E-2</c:v>
                </c:pt>
                <c:pt idx="34">
                  <c:v>4.1806809926355548E-2</c:v>
                </c:pt>
                <c:pt idx="35">
                  <c:v>2.9444895592276366E-2</c:v>
                </c:pt>
                <c:pt idx="36">
                  <c:v>3.1853432749368471E-2</c:v>
                </c:pt>
                <c:pt idx="37">
                  <c:v>2.0489448336052707E-2</c:v>
                </c:pt>
                <c:pt idx="38">
                  <c:v>1.8263693871793274E-2</c:v>
                </c:pt>
                <c:pt idx="39">
                  <c:v>1.7772094699553431E-2</c:v>
                </c:pt>
                <c:pt idx="40">
                  <c:v>9.2443367767838236E-3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source'!$A$101:$A$141</c:f>
              <c:numCache>
                <c:formatCode>mmm\-yyyy</c:formatCode>
                <c:ptCount val="41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</c:numCache>
            </c:numRef>
          </c:cat>
          <c:val>
            <c:numRef>
              <c:f>'Fig 1 source'!$C$101:$C$141</c:f>
              <c:numCache>
                <c:formatCode>0.0%</c:formatCode>
                <c:ptCount val="41"/>
                <c:pt idx="0">
                  <c:v>4.6059047984755574E-2</c:v>
                </c:pt>
                <c:pt idx="1">
                  <c:v>5.604384880302038E-2</c:v>
                </c:pt>
                <c:pt idx="2">
                  <c:v>6.4929798916110837E-2</c:v>
                </c:pt>
                <c:pt idx="3">
                  <c:v>8.1467400923623368E-2</c:v>
                </c:pt>
                <c:pt idx="4">
                  <c:v>7.0691123577423687E-2</c:v>
                </c:pt>
                <c:pt idx="5">
                  <c:v>6.744777302662186E-2</c:v>
                </c:pt>
                <c:pt idx="6">
                  <c:v>6.638279895471455E-2</c:v>
                </c:pt>
                <c:pt idx="7">
                  <c:v>4.6889910245269339E-2</c:v>
                </c:pt>
                <c:pt idx="8">
                  <c:v>5.9933139339645169E-2</c:v>
                </c:pt>
                <c:pt idx="9">
                  <c:v>5.0330347907008077E-2</c:v>
                </c:pt>
                <c:pt idx="10">
                  <c:v>4.6268728796090564E-2</c:v>
                </c:pt>
                <c:pt idx="11">
                  <c:v>2.8893088331897632E-2</c:v>
                </c:pt>
                <c:pt idx="12">
                  <c:v>1.8800161777906332E-2</c:v>
                </c:pt>
                <c:pt idx="13">
                  <c:v>1.5221918124087797E-2</c:v>
                </c:pt>
                <c:pt idx="14">
                  <c:v>8.4154324113878687E-3</c:v>
                </c:pt>
                <c:pt idx="15">
                  <c:v>1.2114263284390692E-2</c:v>
                </c:pt>
                <c:pt idx="16">
                  <c:v>1.7959396833292285E-2</c:v>
                </c:pt>
                <c:pt idx="17">
                  <c:v>1.9636778937900168E-2</c:v>
                </c:pt>
                <c:pt idx="18">
                  <c:v>1.6952369838091563E-2</c:v>
                </c:pt>
                <c:pt idx="19">
                  <c:v>3.6931732208554502E-2</c:v>
                </c:pt>
                <c:pt idx="20">
                  <c:v>2.428982448625927E-2</c:v>
                </c:pt>
                <c:pt idx="21">
                  <c:v>1.2414317216290938E-2</c:v>
                </c:pt>
                <c:pt idx="22">
                  <c:v>2.2420242892676079E-2</c:v>
                </c:pt>
                <c:pt idx="23">
                  <c:v>8.5763746693461318E-3</c:v>
                </c:pt>
                <c:pt idx="24">
                  <c:v>2.8073302164667524E-2</c:v>
                </c:pt>
                <c:pt idx="25">
                  <c:v>2.8721501363603297E-2</c:v>
                </c:pt>
                <c:pt idx="26">
                  <c:v>2.3153558391871387E-2</c:v>
                </c:pt>
                <c:pt idx="27">
                  <c:v>2.4342745861733128E-2</c:v>
                </c:pt>
                <c:pt idx="28">
                  <c:v>1.7365447352761132E-2</c:v>
                </c:pt>
                <c:pt idx="29">
                  <c:v>2.8174678040737033E-2</c:v>
                </c:pt>
                <c:pt idx="30">
                  <c:v>2.1369961289454231E-2</c:v>
                </c:pt>
                <c:pt idx="31">
                  <c:v>3.0464708987204547E-2</c:v>
                </c:pt>
                <c:pt idx="32">
                  <c:v>3.0213520095140334E-2</c:v>
                </c:pt>
                <c:pt idx="33">
                  <c:v>2.6483647050447257E-2</c:v>
                </c:pt>
                <c:pt idx="34">
                  <c:v>3.1997959122185948E-2</c:v>
                </c:pt>
                <c:pt idx="35">
                  <c:v>3.2311218640477257E-2</c:v>
                </c:pt>
                <c:pt idx="36">
                  <c:v>3.6662296625100232E-2</c:v>
                </c:pt>
                <c:pt idx="37">
                  <c:v>5.3038830210039967E-2</c:v>
                </c:pt>
                <c:pt idx="38">
                  <c:v>5.5732289503349852E-2</c:v>
                </c:pt>
                <c:pt idx="39">
                  <c:v>5.3997557180684108E-2</c:v>
                </c:pt>
                <c:pt idx="40">
                  <c:v>5.1616984455324477E-2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source'!$A$101:$A$141</c:f>
              <c:numCache>
                <c:formatCode>mmm\-yyyy</c:formatCode>
                <c:ptCount val="41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</c:numCache>
            </c:numRef>
          </c:cat>
          <c:val>
            <c:numRef>
              <c:f>'Fig 1 source'!$E$101:$E$141</c:f>
              <c:numCache>
                <c:formatCode>0.0%</c:formatCode>
                <c:ptCount val="41"/>
                <c:pt idx="0">
                  <c:v>2.9461748900597384E-2</c:v>
                </c:pt>
                <c:pt idx="1">
                  <c:v>2.9461748900597384E-2</c:v>
                </c:pt>
                <c:pt idx="2">
                  <c:v>2.9461748900597384E-2</c:v>
                </c:pt>
                <c:pt idx="3">
                  <c:v>2.9461748900597384E-2</c:v>
                </c:pt>
                <c:pt idx="4">
                  <c:v>2.9461748900597384E-2</c:v>
                </c:pt>
                <c:pt idx="5">
                  <c:v>2.9461748900597384E-2</c:v>
                </c:pt>
                <c:pt idx="6">
                  <c:v>2.9461748900597384E-2</c:v>
                </c:pt>
                <c:pt idx="7">
                  <c:v>2.9461748900597384E-2</c:v>
                </c:pt>
                <c:pt idx="8">
                  <c:v>2.9461748900597384E-2</c:v>
                </c:pt>
                <c:pt idx="9">
                  <c:v>2.9461748900597384E-2</c:v>
                </c:pt>
                <c:pt idx="10">
                  <c:v>2.9461748900597384E-2</c:v>
                </c:pt>
                <c:pt idx="11">
                  <c:v>2.9461748900597384E-2</c:v>
                </c:pt>
                <c:pt idx="12">
                  <c:v>2.9461748900597384E-2</c:v>
                </c:pt>
                <c:pt idx="13">
                  <c:v>2.9461748900597384E-2</c:v>
                </c:pt>
                <c:pt idx="14">
                  <c:v>2.9461748900597384E-2</c:v>
                </c:pt>
                <c:pt idx="15">
                  <c:v>2.9461748900597384E-2</c:v>
                </c:pt>
                <c:pt idx="16">
                  <c:v>2.9461748900597384E-2</c:v>
                </c:pt>
                <c:pt idx="17">
                  <c:v>2.9461748900597384E-2</c:v>
                </c:pt>
                <c:pt idx="18">
                  <c:v>2.9461748900597384E-2</c:v>
                </c:pt>
                <c:pt idx="19">
                  <c:v>2.9461748900597384E-2</c:v>
                </c:pt>
                <c:pt idx="20">
                  <c:v>2.9461748900597384E-2</c:v>
                </c:pt>
                <c:pt idx="21">
                  <c:v>2.9461748900597384E-2</c:v>
                </c:pt>
                <c:pt idx="22">
                  <c:v>2.9461748900597384E-2</c:v>
                </c:pt>
                <c:pt idx="23">
                  <c:v>2.9461748900597384E-2</c:v>
                </c:pt>
                <c:pt idx="24">
                  <c:v>2.9461748900597384E-2</c:v>
                </c:pt>
                <c:pt idx="25">
                  <c:v>2.9461748900597384E-2</c:v>
                </c:pt>
                <c:pt idx="26">
                  <c:v>2.9461748900597384E-2</c:v>
                </c:pt>
                <c:pt idx="27">
                  <c:v>2.9461748900597384E-2</c:v>
                </c:pt>
                <c:pt idx="28">
                  <c:v>2.9461748900597384E-2</c:v>
                </c:pt>
                <c:pt idx="29">
                  <c:v>2.9461748900597384E-2</c:v>
                </c:pt>
                <c:pt idx="30">
                  <c:v>2.9461748900597384E-2</c:v>
                </c:pt>
                <c:pt idx="31">
                  <c:v>2.9461748900597384E-2</c:v>
                </c:pt>
                <c:pt idx="32">
                  <c:v>2.9461748900597384E-2</c:v>
                </c:pt>
                <c:pt idx="33">
                  <c:v>2.9461748900597384E-2</c:v>
                </c:pt>
                <c:pt idx="34">
                  <c:v>2.9461748900597384E-2</c:v>
                </c:pt>
                <c:pt idx="35">
                  <c:v>2.9461748900597384E-2</c:v>
                </c:pt>
                <c:pt idx="36">
                  <c:v>2.9461748900597384E-2</c:v>
                </c:pt>
                <c:pt idx="37">
                  <c:v>2.9461748900597384E-2</c:v>
                </c:pt>
                <c:pt idx="38">
                  <c:v>2.9461748900597384E-2</c:v>
                </c:pt>
                <c:pt idx="39">
                  <c:v>2.9461748900597384E-2</c:v>
                </c:pt>
                <c:pt idx="40">
                  <c:v>2.9461748900597384E-2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source'!$A$101:$A$141</c:f>
              <c:numCache>
                <c:formatCode>mmm\-yyyy</c:formatCode>
                <c:ptCount val="41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</c:numCache>
            </c:numRef>
          </c:cat>
          <c:val>
            <c:numRef>
              <c:f>'Fig 1 source'!$F$101:$F$141</c:f>
              <c:numCache>
                <c:formatCode>0.0%</c:formatCode>
                <c:ptCount val="41"/>
                <c:pt idx="0">
                  <c:v>3.5651284276935272E-2</c:v>
                </c:pt>
                <c:pt idx="1">
                  <c:v>3.5651284276935272E-2</c:v>
                </c:pt>
                <c:pt idx="2">
                  <c:v>3.5651284276935272E-2</c:v>
                </c:pt>
                <c:pt idx="3">
                  <c:v>3.5651284276935272E-2</c:v>
                </c:pt>
                <c:pt idx="4">
                  <c:v>3.5651284276935272E-2</c:v>
                </c:pt>
                <c:pt idx="5">
                  <c:v>3.5651284276935272E-2</c:v>
                </c:pt>
                <c:pt idx="6">
                  <c:v>3.5651284276935272E-2</c:v>
                </c:pt>
                <c:pt idx="7">
                  <c:v>3.5651284276935272E-2</c:v>
                </c:pt>
                <c:pt idx="8">
                  <c:v>3.5651284276935272E-2</c:v>
                </c:pt>
                <c:pt idx="9">
                  <c:v>3.5651284276935272E-2</c:v>
                </c:pt>
                <c:pt idx="10">
                  <c:v>3.5651284276935272E-2</c:v>
                </c:pt>
                <c:pt idx="11">
                  <c:v>3.5651284276935272E-2</c:v>
                </c:pt>
                <c:pt idx="12">
                  <c:v>3.5651284276935272E-2</c:v>
                </c:pt>
                <c:pt idx="13">
                  <c:v>3.5651284276935272E-2</c:v>
                </c:pt>
                <c:pt idx="14">
                  <c:v>3.5651284276935272E-2</c:v>
                </c:pt>
                <c:pt idx="15">
                  <c:v>3.5651284276935272E-2</c:v>
                </c:pt>
                <c:pt idx="16">
                  <c:v>3.5651284276935272E-2</c:v>
                </c:pt>
                <c:pt idx="17">
                  <c:v>3.5651284276935272E-2</c:v>
                </c:pt>
                <c:pt idx="18">
                  <c:v>3.5651284276935272E-2</c:v>
                </c:pt>
                <c:pt idx="19">
                  <c:v>3.5651284276935272E-2</c:v>
                </c:pt>
                <c:pt idx="20">
                  <c:v>3.5651284276935272E-2</c:v>
                </c:pt>
                <c:pt idx="21">
                  <c:v>3.5651284276935272E-2</c:v>
                </c:pt>
                <c:pt idx="22">
                  <c:v>3.5651284276935272E-2</c:v>
                </c:pt>
                <c:pt idx="23">
                  <c:v>3.5651284276935272E-2</c:v>
                </c:pt>
                <c:pt idx="24">
                  <c:v>3.5651284276935272E-2</c:v>
                </c:pt>
                <c:pt idx="25">
                  <c:v>3.5651284276935272E-2</c:v>
                </c:pt>
                <c:pt idx="26">
                  <c:v>3.5651284276935272E-2</c:v>
                </c:pt>
                <c:pt idx="27">
                  <c:v>3.5651284276935272E-2</c:v>
                </c:pt>
                <c:pt idx="28">
                  <c:v>3.5651284276935272E-2</c:v>
                </c:pt>
                <c:pt idx="29">
                  <c:v>3.5651284276935272E-2</c:v>
                </c:pt>
                <c:pt idx="30">
                  <c:v>3.5651284276935272E-2</c:v>
                </c:pt>
                <c:pt idx="31">
                  <c:v>3.5651284276935272E-2</c:v>
                </c:pt>
                <c:pt idx="32">
                  <c:v>3.5651284276935272E-2</c:v>
                </c:pt>
                <c:pt idx="33">
                  <c:v>3.5651284276935272E-2</c:v>
                </c:pt>
                <c:pt idx="34">
                  <c:v>3.5651284276935272E-2</c:v>
                </c:pt>
                <c:pt idx="35">
                  <c:v>3.5651284276935272E-2</c:v>
                </c:pt>
                <c:pt idx="36">
                  <c:v>3.5651284276935272E-2</c:v>
                </c:pt>
                <c:pt idx="37">
                  <c:v>3.5651284276935272E-2</c:v>
                </c:pt>
                <c:pt idx="38">
                  <c:v>3.5651284276935272E-2</c:v>
                </c:pt>
                <c:pt idx="39">
                  <c:v>3.5651284276935272E-2</c:v>
                </c:pt>
                <c:pt idx="40">
                  <c:v>3.5651284276935272E-2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source'!$A$68:$A$88</c:f>
              <c:numCache>
                <c:formatCode>mmm\-yy</c:formatCode>
                <c:ptCount val="21"/>
                <c:pt idx="0">
                  <c:v>41883</c:v>
                </c:pt>
                <c:pt idx="1">
                  <c:v>41974</c:v>
                </c:pt>
                <c:pt idx="2">
                  <c:v>42064</c:v>
                </c:pt>
                <c:pt idx="3">
                  <c:v>42156</c:v>
                </c:pt>
                <c:pt idx="4">
                  <c:v>42248</c:v>
                </c:pt>
                <c:pt idx="5">
                  <c:v>42339</c:v>
                </c:pt>
                <c:pt idx="6">
                  <c:v>42430</c:v>
                </c:pt>
                <c:pt idx="7">
                  <c:v>42522</c:v>
                </c:pt>
                <c:pt idx="8">
                  <c:v>42614</c:v>
                </c:pt>
                <c:pt idx="9">
                  <c:v>42705</c:v>
                </c:pt>
                <c:pt idx="10">
                  <c:v>42795</c:v>
                </c:pt>
                <c:pt idx="11">
                  <c:v>42887</c:v>
                </c:pt>
                <c:pt idx="12">
                  <c:v>42979</c:v>
                </c:pt>
                <c:pt idx="13">
                  <c:v>43070</c:v>
                </c:pt>
                <c:pt idx="14">
                  <c:v>43160</c:v>
                </c:pt>
                <c:pt idx="15">
                  <c:v>43252</c:v>
                </c:pt>
                <c:pt idx="16">
                  <c:v>43344</c:v>
                </c:pt>
                <c:pt idx="17">
                  <c:v>43435</c:v>
                </c:pt>
                <c:pt idx="18">
                  <c:v>43525</c:v>
                </c:pt>
                <c:pt idx="19">
                  <c:v>43617</c:v>
                </c:pt>
                <c:pt idx="20">
                  <c:v>43709</c:v>
                </c:pt>
              </c:numCache>
            </c:numRef>
          </c:cat>
          <c:val>
            <c:numRef>
              <c:f>'Fig 4&amp;8 source'!$C$68:$C$88</c:f>
              <c:numCache>
                <c:formatCode>0.0%</c:formatCode>
                <c:ptCount val="21"/>
                <c:pt idx="0">
                  <c:v>5.2143626959391134E-2</c:v>
                </c:pt>
                <c:pt idx="1">
                  <c:v>5.1366790409008226E-2</c:v>
                </c:pt>
                <c:pt idx="2">
                  <c:v>4.9815635779359678E-2</c:v>
                </c:pt>
                <c:pt idx="3">
                  <c:v>4.8740410729975363E-2</c:v>
                </c:pt>
                <c:pt idx="4">
                  <c:v>4.7763873947984557E-2</c:v>
                </c:pt>
                <c:pt idx="5">
                  <c:v>4.7275688075190149E-2</c:v>
                </c:pt>
                <c:pt idx="6">
                  <c:v>4.9176266805443805E-2</c:v>
                </c:pt>
                <c:pt idx="7">
                  <c:v>4.9517175572519084E-2</c:v>
                </c:pt>
                <c:pt idx="8">
                  <c:v>5.4264414456921768E-2</c:v>
                </c:pt>
                <c:pt idx="9">
                  <c:v>5.5099126846480474E-2</c:v>
                </c:pt>
                <c:pt idx="10">
                  <c:v>5.3090801267326446E-2</c:v>
                </c:pt>
                <c:pt idx="11">
                  <c:v>5.4788916022816742E-2</c:v>
                </c:pt>
                <c:pt idx="12">
                  <c:v>5.0581630570603039E-2</c:v>
                </c:pt>
                <c:pt idx="13">
                  <c:v>4.9063508539484268E-2</c:v>
                </c:pt>
                <c:pt idx="14">
                  <c:v>4.3013593393968576E-2</c:v>
                </c:pt>
                <c:pt idx="15">
                  <c:v>3.7538055227055674E-2</c:v>
                </c:pt>
                <c:pt idx="16">
                  <c:v>3.5804293039019726E-2</c:v>
                </c:pt>
                <c:pt idx="17">
                  <c:v>3.0223569994580018E-2</c:v>
                </c:pt>
                <c:pt idx="18">
                  <c:v>3.007827015785676E-2</c:v>
                </c:pt>
                <c:pt idx="19">
                  <c:v>3.2137415614776364E-2</c:v>
                </c:pt>
                <c:pt idx="20">
                  <c:v>2.1216742423120771E-2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source'!$A$68:$A$88</c:f>
              <c:numCache>
                <c:formatCode>mmm\-yy</c:formatCode>
                <c:ptCount val="21"/>
                <c:pt idx="0">
                  <c:v>41883</c:v>
                </c:pt>
                <c:pt idx="1">
                  <c:v>41974</c:v>
                </c:pt>
                <c:pt idx="2">
                  <c:v>42064</c:v>
                </c:pt>
                <c:pt idx="3">
                  <c:v>42156</c:v>
                </c:pt>
                <c:pt idx="4">
                  <c:v>42248</c:v>
                </c:pt>
                <c:pt idx="5">
                  <c:v>42339</c:v>
                </c:pt>
                <c:pt idx="6">
                  <c:v>42430</c:v>
                </c:pt>
                <c:pt idx="7">
                  <c:v>42522</c:v>
                </c:pt>
                <c:pt idx="8">
                  <c:v>42614</c:v>
                </c:pt>
                <c:pt idx="9">
                  <c:v>42705</c:v>
                </c:pt>
                <c:pt idx="10">
                  <c:v>42795</c:v>
                </c:pt>
                <c:pt idx="11">
                  <c:v>42887</c:v>
                </c:pt>
                <c:pt idx="12">
                  <c:v>42979</c:v>
                </c:pt>
                <c:pt idx="13">
                  <c:v>43070</c:v>
                </c:pt>
                <c:pt idx="14">
                  <c:v>43160</c:v>
                </c:pt>
                <c:pt idx="15">
                  <c:v>43252</c:v>
                </c:pt>
                <c:pt idx="16">
                  <c:v>43344</c:v>
                </c:pt>
                <c:pt idx="17">
                  <c:v>43435</c:v>
                </c:pt>
                <c:pt idx="18">
                  <c:v>43525</c:v>
                </c:pt>
                <c:pt idx="19">
                  <c:v>43617</c:v>
                </c:pt>
                <c:pt idx="20">
                  <c:v>43709</c:v>
                </c:pt>
              </c:numCache>
            </c:numRef>
          </c:cat>
          <c:val>
            <c:numRef>
              <c:f>'Fig 4&amp;8 source'!$D$68:$D$88</c:f>
              <c:numCache>
                <c:formatCode>0.0%</c:formatCode>
                <c:ptCount val="21"/>
                <c:pt idx="0">
                  <c:v>4.4527808943674578E-2</c:v>
                </c:pt>
                <c:pt idx="1">
                  <c:v>4.4527808943674578E-2</c:v>
                </c:pt>
                <c:pt idx="2">
                  <c:v>4.4527808943674578E-2</c:v>
                </c:pt>
                <c:pt idx="3">
                  <c:v>4.4527808943674578E-2</c:v>
                </c:pt>
                <c:pt idx="4">
                  <c:v>4.4527808943674578E-2</c:v>
                </c:pt>
                <c:pt idx="5">
                  <c:v>4.4527808943674578E-2</c:v>
                </c:pt>
                <c:pt idx="6">
                  <c:v>4.4527808943674578E-2</c:v>
                </c:pt>
                <c:pt idx="7">
                  <c:v>4.4527808943674578E-2</c:v>
                </c:pt>
                <c:pt idx="8">
                  <c:v>4.4527808943674578E-2</c:v>
                </c:pt>
                <c:pt idx="9">
                  <c:v>4.4527808943674578E-2</c:v>
                </c:pt>
                <c:pt idx="10">
                  <c:v>4.4527808943674578E-2</c:v>
                </c:pt>
                <c:pt idx="11">
                  <c:v>4.4527808943674578E-2</c:v>
                </c:pt>
                <c:pt idx="12">
                  <c:v>4.4527808943674578E-2</c:v>
                </c:pt>
                <c:pt idx="13">
                  <c:v>4.4527808943674578E-2</c:v>
                </c:pt>
                <c:pt idx="14">
                  <c:v>4.4527808943674578E-2</c:v>
                </c:pt>
                <c:pt idx="15">
                  <c:v>4.4527808943674578E-2</c:v>
                </c:pt>
                <c:pt idx="16">
                  <c:v>4.4527808943674578E-2</c:v>
                </c:pt>
                <c:pt idx="17">
                  <c:v>4.4527808943674578E-2</c:v>
                </c:pt>
                <c:pt idx="18">
                  <c:v>4.4527808943674578E-2</c:v>
                </c:pt>
                <c:pt idx="19">
                  <c:v>4.4527808943674578E-2</c:v>
                </c:pt>
                <c:pt idx="20">
                  <c:v>4.4527808943674578E-2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21024"/>
        <c:crossesAt val="-0.1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8.0000000000000043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5247029196"/>
          <c:y val="0.89009116988385362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41883</c:v>
                </c:pt>
                <c:pt idx="1">
                  <c:v>41974</c:v>
                </c:pt>
                <c:pt idx="2">
                  <c:v>42064</c:v>
                </c:pt>
                <c:pt idx="3">
                  <c:v>42156</c:v>
                </c:pt>
                <c:pt idx="4">
                  <c:v>42248</c:v>
                </c:pt>
                <c:pt idx="5">
                  <c:v>42339</c:v>
                </c:pt>
                <c:pt idx="6">
                  <c:v>42430</c:v>
                </c:pt>
                <c:pt idx="7">
                  <c:v>42522</c:v>
                </c:pt>
                <c:pt idx="8">
                  <c:v>42614</c:v>
                </c:pt>
                <c:pt idx="9">
                  <c:v>42705</c:v>
                </c:pt>
                <c:pt idx="10">
                  <c:v>42795</c:v>
                </c:pt>
                <c:pt idx="11">
                  <c:v>42887</c:v>
                </c:pt>
                <c:pt idx="12">
                  <c:v>42979</c:v>
                </c:pt>
                <c:pt idx="13">
                  <c:v>43070</c:v>
                </c:pt>
                <c:pt idx="14">
                  <c:v>43160</c:v>
                </c:pt>
                <c:pt idx="15">
                  <c:v>43252</c:v>
                </c:pt>
                <c:pt idx="16">
                  <c:v>43344</c:v>
                </c:pt>
                <c:pt idx="17">
                  <c:v>43435</c:v>
                </c:pt>
                <c:pt idx="18">
                  <c:v>43525</c:v>
                </c:pt>
                <c:pt idx="19">
                  <c:v>43617</c:v>
                </c:pt>
                <c:pt idx="20">
                  <c:v>43709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8859.6302774853903</c:v>
                </c:pt>
                <c:pt idx="1">
                  <c:v>8825.162586471306</c:v>
                </c:pt>
                <c:pt idx="2">
                  <c:v>8976.8666388928559</c:v>
                </c:pt>
                <c:pt idx="3">
                  <c:v>9593.934650840336</c:v>
                </c:pt>
                <c:pt idx="4">
                  <c:v>8410.2879367295536</c:v>
                </c:pt>
                <c:pt idx="5">
                  <c:v>6921.1660768596494</c:v>
                </c:pt>
                <c:pt idx="6">
                  <c:v>6788.4877217449175</c:v>
                </c:pt>
                <c:pt idx="7">
                  <c:v>7738.6607916104977</c:v>
                </c:pt>
                <c:pt idx="8">
                  <c:v>8371.8476541759846</c:v>
                </c:pt>
                <c:pt idx="9">
                  <c:v>8525.6442169836228</c:v>
                </c:pt>
                <c:pt idx="10">
                  <c:v>8383.2529247240764</c:v>
                </c:pt>
                <c:pt idx="11">
                  <c:v>8824.869817054956</c:v>
                </c:pt>
                <c:pt idx="12">
                  <c:v>8736.3344163434977</c:v>
                </c:pt>
                <c:pt idx="13">
                  <c:v>8066.812145041853</c:v>
                </c:pt>
                <c:pt idx="14">
                  <c:v>7455.7651529135055</c:v>
                </c:pt>
                <c:pt idx="15">
                  <c:v>7623.7556645377863</c:v>
                </c:pt>
                <c:pt idx="16">
                  <c:v>7432.6477016333338</c:v>
                </c:pt>
                <c:pt idx="17">
                  <c:v>6451.9270991684125</c:v>
                </c:pt>
                <c:pt idx="18">
                  <c:v>5667.8046315422853</c:v>
                </c:pt>
                <c:pt idx="19">
                  <c:v>6084.6188550789257</c:v>
                </c:pt>
                <c:pt idx="20">
                  <c:v>6683.481671999999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41883</c:v>
                </c:pt>
                <c:pt idx="1">
                  <c:v>41974</c:v>
                </c:pt>
                <c:pt idx="2">
                  <c:v>42064</c:v>
                </c:pt>
                <c:pt idx="3">
                  <c:v>42156</c:v>
                </c:pt>
                <c:pt idx="4">
                  <c:v>42248</c:v>
                </c:pt>
                <c:pt idx="5">
                  <c:v>42339</c:v>
                </c:pt>
                <c:pt idx="6">
                  <c:v>42430</c:v>
                </c:pt>
                <c:pt idx="7">
                  <c:v>42522</c:v>
                </c:pt>
                <c:pt idx="8">
                  <c:v>42614</c:v>
                </c:pt>
                <c:pt idx="9">
                  <c:v>42705</c:v>
                </c:pt>
                <c:pt idx="10">
                  <c:v>42795</c:v>
                </c:pt>
                <c:pt idx="11">
                  <c:v>42887</c:v>
                </c:pt>
                <c:pt idx="12">
                  <c:v>42979</c:v>
                </c:pt>
                <c:pt idx="13">
                  <c:v>43070</c:v>
                </c:pt>
                <c:pt idx="14">
                  <c:v>43160</c:v>
                </c:pt>
                <c:pt idx="15">
                  <c:v>43252</c:v>
                </c:pt>
                <c:pt idx="16">
                  <c:v>43344</c:v>
                </c:pt>
                <c:pt idx="17">
                  <c:v>43435</c:v>
                </c:pt>
                <c:pt idx="18">
                  <c:v>43525</c:v>
                </c:pt>
                <c:pt idx="19">
                  <c:v>43617</c:v>
                </c:pt>
                <c:pt idx="20">
                  <c:v>43709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0.41222095239045775</c:v>
                </c:pt>
                <c:pt idx="1">
                  <c:v>0.41341598293605275</c:v>
                </c:pt>
                <c:pt idx="2">
                  <c:v>0.42568263065925677</c:v>
                </c:pt>
                <c:pt idx="3">
                  <c:v>0.41465465800089124</c:v>
                </c:pt>
                <c:pt idx="4">
                  <c:v>0.34355361002915991</c:v>
                </c:pt>
                <c:pt idx="5">
                  <c:v>0.29133661745983036</c:v>
                </c:pt>
                <c:pt idx="6">
                  <c:v>0.30099893146972584</c:v>
                </c:pt>
                <c:pt idx="7">
                  <c:v>0.32226630395093958</c:v>
                </c:pt>
                <c:pt idx="8">
                  <c:v>0.33631291295341853</c:v>
                </c:pt>
                <c:pt idx="9">
                  <c:v>0.34170555967431676</c:v>
                </c:pt>
                <c:pt idx="10">
                  <c:v>0.34370541573447544</c:v>
                </c:pt>
                <c:pt idx="11">
                  <c:v>0.33769791056923637</c:v>
                </c:pt>
                <c:pt idx="12">
                  <c:v>0.31547524812219818</c:v>
                </c:pt>
                <c:pt idx="13">
                  <c:v>0.29583807520637972</c:v>
                </c:pt>
                <c:pt idx="14">
                  <c:v>0.29034339485865029</c:v>
                </c:pt>
                <c:pt idx="15">
                  <c:v>0.28467166392230853</c:v>
                </c:pt>
                <c:pt idx="16">
                  <c:v>0.27660021092191617</c:v>
                </c:pt>
                <c:pt idx="17">
                  <c:v>0.26714739447582619</c:v>
                </c:pt>
                <c:pt idx="18">
                  <c:v>0.26429898347463776</c:v>
                </c:pt>
                <c:pt idx="19">
                  <c:v>0.26538288422720996</c:v>
                </c:pt>
                <c:pt idx="20">
                  <c:v>0.26405428163364553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2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source'!$A$186:$A$246</c:f>
              <c:numCache>
                <c:formatCode>mmm\-yy</c:formatCode>
                <c:ptCount val="61"/>
                <c:pt idx="0">
                  <c:v>41883</c:v>
                </c:pt>
                <c:pt idx="1">
                  <c:v>41913</c:v>
                </c:pt>
                <c:pt idx="2">
                  <c:v>41944</c:v>
                </c:pt>
                <c:pt idx="3">
                  <c:v>41974</c:v>
                </c:pt>
                <c:pt idx="4">
                  <c:v>42005</c:v>
                </c:pt>
                <c:pt idx="5">
                  <c:v>42036</c:v>
                </c:pt>
                <c:pt idx="6">
                  <c:v>42064</c:v>
                </c:pt>
                <c:pt idx="7">
                  <c:v>42095</c:v>
                </c:pt>
                <c:pt idx="8">
                  <c:v>42125</c:v>
                </c:pt>
                <c:pt idx="9">
                  <c:v>42156</c:v>
                </c:pt>
                <c:pt idx="10">
                  <c:v>42186</c:v>
                </c:pt>
                <c:pt idx="11">
                  <c:v>42217</c:v>
                </c:pt>
                <c:pt idx="12">
                  <c:v>42248</c:v>
                </c:pt>
                <c:pt idx="13">
                  <c:v>42278</c:v>
                </c:pt>
                <c:pt idx="14">
                  <c:v>42309</c:v>
                </c:pt>
                <c:pt idx="15">
                  <c:v>42339</c:v>
                </c:pt>
                <c:pt idx="16">
                  <c:v>42370</c:v>
                </c:pt>
                <c:pt idx="17">
                  <c:v>42401</c:v>
                </c:pt>
                <c:pt idx="18">
                  <c:v>42430</c:v>
                </c:pt>
                <c:pt idx="19">
                  <c:v>42461</c:v>
                </c:pt>
                <c:pt idx="20">
                  <c:v>42491</c:v>
                </c:pt>
                <c:pt idx="21">
                  <c:v>42522</c:v>
                </c:pt>
                <c:pt idx="22">
                  <c:v>42552</c:v>
                </c:pt>
                <c:pt idx="23">
                  <c:v>42583</c:v>
                </c:pt>
                <c:pt idx="24">
                  <c:v>42614</c:v>
                </c:pt>
                <c:pt idx="25">
                  <c:v>42644</c:v>
                </c:pt>
                <c:pt idx="26">
                  <c:v>42675</c:v>
                </c:pt>
                <c:pt idx="27">
                  <c:v>42705</c:v>
                </c:pt>
                <c:pt idx="28">
                  <c:v>42736</c:v>
                </c:pt>
                <c:pt idx="29">
                  <c:v>42767</c:v>
                </c:pt>
                <c:pt idx="30">
                  <c:v>42795</c:v>
                </c:pt>
                <c:pt idx="31">
                  <c:v>42826</c:v>
                </c:pt>
                <c:pt idx="32">
                  <c:v>42856</c:v>
                </c:pt>
                <c:pt idx="33">
                  <c:v>42887</c:v>
                </c:pt>
                <c:pt idx="34">
                  <c:v>42917</c:v>
                </c:pt>
                <c:pt idx="35">
                  <c:v>42948</c:v>
                </c:pt>
                <c:pt idx="36">
                  <c:v>42979</c:v>
                </c:pt>
                <c:pt idx="37">
                  <c:v>43009</c:v>
                </c:pt>
                <c:pt idx="38">
                  <c:v>43040</c:v>
                </c:pt>
                <c:pt idx="39">
                  <c:v>43070</c:v>
                </c:pt>
                <c:pt idx="40">
                  <c:v>43101</c:v>
                </c:pt>
                <c:pt idx="41">
                  <c:v>43132</c:v>
                </c:pt>
                <c:pt idx="42">
                  <c:v>43160</c:v>
                </c:pt>
                <c:pt idx="43">
                  <c:v>43191</c:v>
                </c:pt>
                <c:pt idx="44">
                  <c:v>43221</c:v>
                </c:pt>
                <c:pt idx="45">
                  <c:v>43252</c:v>
                </c:pt>
                <c:pt idx="46">
                  <c:v>43282</c:v>
                </c:pt>
                <c:pt idx="47">
                  <c:v>43313</c:v>
                </c:pt>
                <c:pt idx="48">
                  <c:v>43344</c:v>
                </c:pt>
                <c:pt idx="49">
                  <c:v>43374</c:v>
                </c:pt>
                <c:pt idx="50">
                  <c:v>43405</c:v>
                </c:pt>
                <c:pt idx="51">
                  <c:v>43435</c:v>
                </c:pt>
                <c:pt idx="52">
                  <c:v>43466</c:v>
                </c:pt>
                <c:pt idx="53">
                  <c:v>43497</c:v>
                </c:pt>
                <c:pt idx="54">
                  <c:v>43525</c:v>
                </c:pt>
                <c:pt idx="55">
                  <c:v>43556</c:v>
                </c:pt>
                <c:pt idx="56">
                  <c:v>43586</c:v>
                </c:pt>
                <c:pt idx="57">
                  <c:v>43617</c:v>
                </c:pt>
                <c:pt idx="58">
                  <c:v>43647</c:v>
                </c:pt>
                <c:pt idx="59">
                  <c:v>43678</c:v>
                </c:pt>
                <c:pt idx="60">
                  <c:v>43709</c:v>
                </c:pt>
              </c:numCache>
            </c:numRef>
          </c:cat>
          <c:val>
            <c:numRef>
              <c:f>'Fig 6&amp;7 source'!$B$186:$B$246</c:f>
              <c:numCache>
                <c:formatCode>0.000</c:formatCode>
                <c:ptCount val="61"/>
                <c:pt idx="0">
                  <c:v>3.2152865080910552E-2</c:v>
                </c:pt>
                <c:pt idx="1">
                  <c:v>3.1590106501120555E-2</c:v>
                </c:pt>
                <c:pt idx="2">
                  <c:v>3.0897026976324724E-2</c:v>
                </c:pt>
                <c:pt idx="3">
                  <c:v>3.0248683967578013E-2</c:v>
                </c:pt>
                <c:pt idx="4">
                  <c:v>2.9722279859566169E-2</c:v>
                </c:pt>
                <c:pt idx="5">
                  <c:v>2.9291482388160449E-2</c:v>
                </c:pt>
                <c:pt idx="6">
                  <c:v>2.8927866062816002E-2</c:v>
                </c:pt>
                <c:pt idx="7">
                  <c:v>2.8745036851335209E-2</c:v>
                </c:pt>
                <c:pt idx="8">
                  <c:v>2.8736524411060779E-2</c:v>
                </c:pt>
                <c:pt idx="9">
                  <c:v>2.8912425593583722E-2</c:v>
                </c:pt>
                <c:pt idx="10">
                  <c:v>2.9206314732830464E-2</c:v>
                </c:pt>
                <c:pt idx="11">
                  <c:v>2.967906709838522E-2</c:v>
                </c:pt>
                <c:pt idx="12">
                  <c:v>3.046703791367129E-2</c:v>
                </c:pt>
                <c:pt idx="13">
                  <c:v>3.1439081629822695E-2</c:v>
                </c:pt>
                <c:pt idx="14">
                  <c:v>3.2105103041240098E-2</c:v>
                </c:pt>
                <c:pt idx="15">
                  <c:v>3.2053395462275307E-2</c:v>
                </c:pt>
                <c:pt idx="16">
                  <c:v>3.1070149386229522E-2</c:v>
                </c:pt>
                <c:pt idx="17">
                  <c:v>2.9459324731761546E-2</c:v>
                </c:pt>
                <c:pt idx="18">
                  <c:v>2.7750472865870811E-2</c:v>
                </c:pt>
                <c:pt idx="19">
                  <c:v>2.643847199701764E-2</c:v>
                </c:pt>
                <c:pt idx="20">
                  <c:v>2.5671796548737868E-2</c:v>
                </c:pt>
                <c:pt idx="21">
                  <c:v>2.5223836755978179E-2</c:v>
                </c:pt>
                <c:pt idx="22">
                  <c:v>2.481081124637775E-2</c:v>
                </c:pt>
                <c:pt idx="23">
                  <c:v>2.4215075972727148E-2</c:v>
                </c:pt>
                <c:pt idx="24">
                  <c:v>2.3600443761650061E-2</c:v>
                </c:pt>
                <c:pt idx="25">
                  <c:v>2.3159319682960703E-2</c:v>
                </c:pt>
                <c:pt idx="26">
                  <c:v>2.2955176340044264E-2</c:v>
                </c:pt>
                <c:pt idx="27">
                  <c:v>2.285397634363015E-2</c:v>
                </c:pt>
                <c:pt idx="28">
                  <c:v>2.2620584844819835E-2</c:v>
                </c:pt>
                <c:pt idx="29">
                  <c:v>2.2235299902859808E-2</c:v>
                </c:pt>
                <c:pt idx="30">
                  <c:v>2.1778633021699266E-2</c:v>
                </c:pt>
                <c:pt idx="31">
                  <c:v>2.1407072490349056E-2</c:v>
                </c:pt>
                <c:pt idx="32">
                  <c:v>2.1257280732996268E-2</c:v>
                </c:pt>
                <c:pt idx="33">
                  <c:v>2.1269560340408306E-2</c:v>
                </c:pt>
                <c:pt idx="34">
                  <c:v>2.1381906934506142E-2</c:v>
                </c:pt>
                <c:pt idx="35">
                  <c:v>2.1542921259538703E-2</c:v>
                </c:pt>
                <c:pt idx="36">
                  <c:v>2.1653783580231189E-2</c:v>
                </c:pt>
                <c:pt idx="37">
                  <c:v>2.1655631869464322E-2</c:v>
                </c:pt>
                <c:pt idx="38">
                  <c:v>2.1481001962612333E-2</c:v>
                </c:pt>
                <c:pt idx="39">
                  <c:v>2.1084092013301015E-2</c:v>
                </c:pt>
                <c:pt idx="40">
                  <c:v>2.0439409741070603E-2</c:v>
                </c:pt>
                <c:pt idx="41">
                  <c:v>1.9636666242291677E-2</c:v>
                </c:pt>
                <c:pt idx="42">
                  <c:v>1.8992192663172418E-2</c:v>
                </c:pt>
                <c:pt idx="43">
                  <c:v>1.8804588535935533E-2</c:v>
                </c:pt>
                <c:pt idx="44">
                  <c:v>1.9104212173216548E-2</c:v>
                </c:pt>
                <c:pt idx="45">
                  <c:v>1.9694362293526328E-2</c:v>
                </c:pt>
                <c:pt idx="46">
                  <c:v>2.031518762804391E-2</c:v>
                </c:pt>
                <c:pt idx="47">
                  <c:v>2.0784416433738174E-2</c:v>
                </c:pt>
                <c:pt idx="48">
                  <c:v>2.1071742724812537E-2</c:v>
                </c:pt>
                <c:pt idx="49">
                  <c:v>2.1073309949570476E-2</c:v>
                </c:pt>
                <c:pt idx="50">
                  <c:v>2.0786664151823602E-2</c:v>
                </c:pt>
                <c:pt idx="51">
                  <c:v>2.0405035061668086E-2</c:v>
                </c:pt>
                <c:pt idx="52">
                  <c:v>2.0148316421064325E-2</c:v>
                </c:pt>
                <c:pt idx="53">
                  <c:v>2.015429984783473E-2</c:v>
                </c:pt>
                <c:pt idx="54">
                  <c:v>2.0398380879104575E-2</c:v>
                </c:pt>
                <c:pt idx="55">
                  <c:v>2.077699488491885E-2</c:v>
                </c:pt>
                <c:pt idx="56">
                  <c:v>2.1217268325823078E-2</c:v>
                </c:pt>
                <c:pt idx="57">
                  <c:v>2.1590500500261636E-2</c:v>
                </c:pt>
                <c:pt idx="58">
                  <c:v>2.1781453769636586E-2</c:v>
                </c:pt>
                <c:pt idx="59">
                  <c:v>2.1908634116715051E-2</c:v>
                </c:pt>
                <c:pt idx="60">
                  <c:v>2.1909710075113928E-2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43-49CB-A316-63FC29D3B4FE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source'!$A$186:$A$246</c:f>
              <c:numCache>
                <c:formatCode>mmm\-yy</c:formatCode>
                <c:ptCount val="61"/>
                <c:pt idx="0">
                  <c:v>41883</c:v>
                </c:pt>
                <c:pt idx="1">
                  <c:v>41913</c:v>
                </c:pt>
                <c:pt idx="2">
                  <c:v>41944</c:v>
                </c:pt>
                <c:pt idx="3">
                  <c:v>41974</c:v>
                </c:pt>
                <c:pt idx="4">
                  <c:v>42005</c:v>
                </c:pt>
                <c:pt idx="5">
                  <c:v>42036</c:v>
                </c:pt>
                <c:pt idx="6">
                  <c:v>42064</c:v>
                </c:pt>
                <c:pt idx="7">
                  <c:v>42095</c:v>
                </c:pt>
                <c:pt idx="8">
                  <c:v>42125</c:v>
                </c:pt>
                <c:pt idx="9">
                  <c:v>42156</c:v>
                </c:pt>
                <c:pt idx="10">
                  <c:v>42186</c:v>
                </c:pt>
                <c:pt idx="11">
                  <c:v>42217</c:v>
                </c:pt>
                <c:pt idx="12">
                  <c:v>42248</c:v>
                </c:pt>
                <c:pt idx="13">
                  <c:v>42278</c:v>
                </c:pt>
                <c:pt idx="14">
                  <c:v>42309</c:v>
                </c:pt>
                <c:pt idx="15">
                  <c:v>42339</c:v>
                </c:pt>
                <c:pt idx="16">
                  <c:v>42370</c:v>
                </c:pt>
                <c:pt idx="17">
                  <c:v>42401</c:v>
                </c:pt>
                <c:pt idx="18">
                  <c:v>42430</c:v>
                </c:pt>
                <c:pt idx="19">
                  <c:v>42461</c:v>
                </c:pt>
                <c:pt idx="20">
                  <c:v>42491</c:v>
                </c:pt>
                <c:pt idx="21">
                  <c:v>42522</c:v>
                </c:pt>
                <c:pt idx="22">
                  <c:v>42552</c:v>
                </c:pt>
                <c:pt idx="23">
                  <c:v>42583</c:v>
                </c:pt>
                <c:pt idx="24">
                  <c:v>42614</c:v>
                </c:pt>
                <c:pt idx="25">
                  <c:v>42644</c:v>
                </c:pt>
                <c:pt idx="26">
                  <c:v>42675</c:v>
                </c:pt>
                <c:pt idx="27">
                  <c:v>42705</c:v>
                </c:pt>
                <c:pt idx="28">
                  <c:v>42736</c:v>
                </c:pt>
                <c:pt idx="29">
                  <c:v>42767</c:v>
                </c:pt>
                <c:pt idx="30">
                  <c:v>42795</c:v>
                </c:pt>
                <c:pt idx="31">
                  <c:v>42826</c:v>
                </c:pt>
                <c:pt idx="32">
                  <c:v>42856</c:v>
                </c:pt>
                <c:pt idx="33">
                  <c:v>42887</c:v>
                </c:pt>
                <c:pt idx="34">
                  <c:v>42917</c:v>
                </c:pt>
                <c:pt idx="35">
                  <c:v>42948</c:v>
                </c:pt>
                <c:pt idx="36">
                  <c:v>42979</c:v>
                </c:pt>
                <c:pt idx="37">
                  <c:v>43009</c:v>
                </c:pt>
                <c:pt idx="38">
                  <c:v>43040</c:v>
                </c:pt>
                <c:pt idx="39">
                  <c:v>43070</c:v>
                </c:pt>
                <c:pt idx="40">
                  <c:v>43101</c:v>
                </c:pt>
                <c:pt idx="41">
                  <c:v>43132</c:v>
                </c:pt>
                <c:pt idx="42">
                  <c:v>43160</c:v>
                </c:pt>
                <c:pt idx="43">
                  <c:v>43191</c:v>
                </c:pt>
                <c:pt idx="44">
                  <c:v>43221</c:v>
                </c:pt>
                <c:pt idx="45">
                  <c:v>43252</c:v>
                </c:pt>
                <c:pt idx="46">
                  <c:v>43282</c:v>
                </c:pt>
                <c:pt idx="47">
                  <c:v>43313</c:v>
                </c:pt>
                <c:pt idx="48">
                  <c:v>43344</c:v>
                </c:pt>
                <c:pt idx="49">
                  <c:v>43374</c:v>
                </c:pt>
                <c:pt idx="50">
                  <c:v>43405</c:v>
                </c:pt>
                <c:pt idx="51">
                  <c:v>43435</c:v>
                </c:pt>
                <c:pt idx="52">
                  <c:v>43466</c:v>
                </c:pt>
                <c:pt idx="53">
                  <c:v>43497</c:v>
                </c:pt>
                <c:pt idx="54">
                  <c:v>43525</c:v>
                </c:pt>
                <c:pt idx="55">
                  <c:v>43556</c:v>
                </c:pt>
                <c:pt idx="56">
                  <c:v>43586</c:v>
                </c:pt>
                <c:pt idx="57">
                  <c:v>43617</c:v>
                </c:pt>
                <c:pt idx="58">
                  <c:v>43647</c:v>
                </c:pt>
                <c:pt idx="59">
                  <c:v>43678</c:v>
                </c:pt>
                <c:pt idx="60">
                  <c:v>43709</c:v>
                </c:pt>
              </c:numCache>
            </c:numRef>
          </c:cat>
          <c:val>
            <c:numRef>
              <c:f>'Fig 6&amp;7 source'!$E$186:$E$246</c:f>
              <c:numCache>
                <c:formatCode>0.000</c:formatCode>
                <c:ptCount val="61"/>
                <c:pt idx="0">
                  <c:v>2.2162934079780993E-2</c:v>
                </c:pt>
                <c:pt idx="1">
                  <c:v>2.1204589444789777E-2</c:v>
                </c:pt>
                <c:pt idx="2">
                  <c:v>2.0700281186549381E-2</c:v>
                </c:pt>
                <c:pt idx="3">
                  <c:v>2.0817578541717577E-2</c:v>
                </c:pt>
                <c:pt idx="4">
                  <c:v>2.1511105353746087E-2</c:v>
                </c:pt>
                <c:pt idx="5">
                  <c:v>2.2495408088506821E-2</c:v>
                </c:pt>
                <c:pt idx="6">
                  <c:v>2.3427802902931675E-2</c:v>
                </c:pt>
                <c:pt idx="7">
                  <c:v>2.4045969017827712E-2</c:v>
                </c:pt>
                <c:pt idx="8">
                  <c:v>2.4224239313107923E-2</c:v>
                </c:pt>
                <c:pt idx="9">
                  <c:v>2.4103797440483604E-2</c:v>
                </c:pt>
                <c:pt idx="10">
                  <c:v>2.3670857887125564E-2</c:v>
                </c:pt>
                <c:pt idx="11">
                  <c:v>2.3241310195209853E-2</c:v>
                </c:pt>
                <c:pt idx="12">
                  <c:v>2.2844572810945721E-2</c:v>
                </c:pt>
                <c:pt idx="13">
                  <c:v>2.2930903810888133E-2</c:v>
                </c:pt>
                <c:pt idx="14">
                  <c:v>2.3645587136036782E-2</c:v>
                </c:pt>
                <c:pt idx="15">
                  <c:v>2.4871271099380386E-2</c:v>
                </c:pt>
                <c:pt idx="16">
                  <c:v>2.6441014866918043E-2</c:v>
                </c:pt>
                <c:pt idx="17">
                  <c:v>2.8018329027761194E-2</c:v>
                </c:pt>
                <c:pt idx="18">
                  <c:v>2.9099927165223725E-2</c:v>
                </c:pt>
                <c:pt idx="19">
                  <c:v>2.9392487332128767E-2</c:v>
                </c:pt>
                <c:pt idx="20">
                  <c:v>2.8880215882639296E-2</c:v>
                </c:pt>
                <c:pt idx="21">
                  <c:v>2.7853646379775499E-2</c:v>
                </c:pt>
                <c:pt idx="22">
                  <c:v>2.6535347376808908E-2</c:v>
                </c:pt>
                <c:pt idx="23">
                  <c:v>2.5335677629634689E-2</c:v>
                </c:pt>
                <c:pt idx="24">
                  <c:v>2.4447209311572387E-2</c:v>
                </c:pt>
                <c:pt idx="25">
                  <c:v>2.4145487723600763E-2</c:v>
                </c:pt>
                <c:pt idx="26">
                  <c:v>2.4132608997530697E-2</c:v>
                </c:pt>
                <c:pt idx="27">
                  <c:v>2.4300423103955918E-2</c:v>
                </c:pt>
                <c:pt idx="28">
                  <c:v>2.4471557573554965E-2</c:v>
                </c:pt>
                <c:pt idx="29">
                  <c:v>2.453025708100201E-2</c:v>
                </c:pt>
                <c:pt idx="30">
                  <c:v>2.4354131676440131E-2</c:v>
                </c:pt>
                <c:pt idx="31">
                  <c:v>2.3935718391762308E-2</c:v>
                </c:pt>
                <c:pt idx="32">
                  <c:v>2.3346624795987588E-2</c:v>
                </c:pt>
                <c:pt idx="33">
                  <c:v>2.2693815283706779E-2</c:v>
                </c:pt>
                <c:pt idx="34">
                  <c:v>2.1935986170124388E-2</c:v>
                </c:pt>
                <c:pt idx="35">
                  <c:v>2.1084138079137102E-2</c:v>
                </c:pt>
                <c:pt idx="36">
                  <c:v>2.0150044415958517E-2</c:v>
                </c:pt>
                <c:pt idx="37">
                  <c:v>1.9407666052262816E-2</c:v>
                </c:pt>
                <c:pt idx="38">
                  <c:v>1.8825659401155645E-2</c:v>
                </c:pt>
                <c:pt idx="39">
                  <c:v>1.8267602770822879E-2</c:v>
                </c:pt>
                <c:pt idx="40">
                  <c:v>1.7625535666890145E-2</c:v>
                </c:pt>
                <c:pt idx="41">
                  <c:v>1.6886859189639107E-2</c:v>
                </c:pt>
                <c:pt idx="42">
                  <c:v>1.6160167043937346E-2</c:v>
                </c:pt>
                <c:pt idx="43">
                  <c:v>1.5392333114654565E-2</c:v>
                </c:pt>
                <c:pt idx="44">
                  <c:v>1.456889038659135E-2</c:v>
                </c:pt>
                <c:pt idx="45">
                  <c:v>1.3876701225425347E-2</c:v>
                </c:pt>
                <c:pt idx="46">
                  <c:v>1.3249997903718193E-2</c:v>
                </c:pt>
                <c:pt idx="47">
                  <c:v>1.2760307545747982E-2</c:v>
                </c:pt>
                <c:pt idx="48">
                  <c:v>1.2566080559926997E-2</c:v>
                </c:pt>
                <c:pt idx="49">
                  <c:v>1.2970077713682986E-2</c:v>
                </c:pt>
                <c:pt idx="50">
                  <c:v>1.3911343053104963E-2</c:v>
                </c:pt>
                <c:pt idx="51">
                  <c:v>1.5047534036559436E-2</c:v>
                </c:pt>
                <c:pt idx="52">
                  <c:v>1.5849141031949544E-2</c:v>
                </c:pt>
                <c:pt idx="53">
                  <c:v>1.5938601239683915E-2</c:v>
                </c:pt>
                <c:pt idx="54">
                  <c:v>1.5382639260663878E-2</c:v>
                </c:pt>
                <c:pt idx="55">
                  <c:v>1.4637002000613726E-2</c:v>
                </c:pt>
                <c:pt idx="56">
                  <c:v>1.4171334328234492E-2</c:v>
                </c:pt>
                <c:pt idx="57">
                  <c:v>1.420773416081696E-2</c:v>
                </c:pt>
                <c:pt idx="58">
                  <c:v>1.4710247786711818E-2</c:v>
                </c:pt>
                <c:pt idx="59">
                  <c:v>1.5356533615000787E-2</c:v>
                </c:pt>
                <c:pt idx="60">
                  <c:v>1.5984334246186206E-2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3-49CB-A316-63FC29D3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4.0000000000000022E-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170654336"/>
        <c:crossesAt val="1247"/>
        <c:crossBetween val="midCat"/>
        <c:majorUnit val="5.0000000000000114E-3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701"/>
          <c:y val="0.91531020160941423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3F5172"/>
              </a:solidFill>
              <a:prstDash val="sysDash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41883</c:v>
                </c:pt>
                <c:pt idx="1">
                  <c:v>41974</c:v>
                </c:pt>
                <c:pt idx="2">
                  <c:v>42064</c:v>
                </c:pt>
                <c:pt idx="3">
                  <c:v>42156</c:v>
                </c:pt>
                <c:pt idx="4">
                  <c:v>42248</c:v>
                </c:pt>
                <c:pt idx="5">
                  <c:v>42339</c:v>
                </c:pt>
                <c:pt idx="6">
                  <c:v>42430</c:v>
                </c:pt>
                <c:pt idx="7">
                  <c:v>42522</c:v>
                </c:pt>
                <c:pt idx="8">
                  <c:v>42614</c:v>
                </c:pt>
                <c:pt idx="9">
                  <c:v>42705</c:v>
                </c:pt>
                <c:pt idx="10">
                  <c:v>42795</c:v>
                </c:pt>
                <c:pt idx="11">
                  <c:v>42887</c:v>
                </c:pt>
                <c:pt idx="12">
                  <c:v>42979</c:v>
                </c:pt>
                <c:pt idx="13">
                  <c:v>43070</c:v>
                </c:pt>
                <c:pt idx="14">
                  <c:v>43160</c:v>
                </c:pt>
                <c:pt idx="15">
                  <c:v>43252</c:v>
                </c:pt>
                <c:pt idx="16">
                  <c:v>43344</c:v>
                </c:pt>
                <c:pt idx="17">
                  <c:v>43435</c:v>
                </c:pt>
                <c:pt idx="18">
                  <c:v>43525</c:v>
                </c:pt>
                <c:pt idx="19">
                  <c:v>43617</c:v>
                </c:pt>
                <c:pt idx="20">
                  <c:v>43709</c:v>
                </c:pt>
              </c:numCache>
            </c:numRef>
          </c:cat>
          <c:val>
            <c:numRef>
              <c:f>'Fig 4&amp;8 source'!$R$51:$R$71</c:f>
              <c:numCache>
                <c:formatCode>0.0%</c:formatCode>
                <c:ptCount val="21"/>
                <c:pt idx="0">
                  <c:v>0.629</c:v>
                </c:pt>
                <c:pt idx="1">
                  <c:v>0.622</c:v>
                </c:pt>
                <c:pt idx="2">
                  <c:v>0.59499999999999997</c:v>
                </c:pt>
                <c:pt idx="3">
                  <c:v>0.625</c:v>
                </c:pt>
                <c:pt idx="4">
                  <c:v>0.60699999999999998</c:v>
                </c:pt>
                <c:pt idx="5">
                  <c:v>0.59199999999999997</c:v>
                </c:pt>
                <c:pt idx="6">
                  <c:v>0.56000000000000005</c:v>
                </c:pt>
                <c:pt idx="7">
                  <c:v>0.59199999999999997</c:v>
                </c:pt>
                <c:pt idx="8">
                  <c:v>0.59799999999999998</c:v>
                </c:pt>
                <c:pt idx="9">
                  <c:v>0.56499999999999995</c:v>
                </c:pt>
                <c:pt idx="10">
                  <c:v>0.54700000000000004</c:v>
                </c:pt>
                <c:pt idx="11">
                  <c:v>0.57699999999999996</c:v>
                </c:pt>
                <c:pt idx="12">
                  <c:v>0.55900000000000005</c:v>
                </c:pt>
                <c:pt idx="13">
                  <c:v>0.53900000000000003</c:v>
                </c:pt>
                <c:pt idx="14">
                  <c:v>0.51300000000000001</c:v>
                </c:pt>
                <c:pt idx="15">
                  <c:v>0.53600000000000003</c:v>
                </c:pt>
                <c:pt idx="16">
                  <c:v>0.51700000000000002</c:v>
                </c:pt>
                <c:pt idx="17">
                  <c:v>0.47199999999999998</c:v>
                </c:pt>
                <c:pt idx="18">
                  <c:v>0.45100000000000001</c:v>
                </c:pt>
                <c:pt idx="19">
                  <c:v>0.44600000000000001</c:v>
                </c:pt>
                <c:pt idx="20">
                  <c:v>0.46200000000000002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41883</c:v>
                </c:pt>
                <c:pt idx="1">
                  <c:v>41974</c:v>
                </c:pt>
                <c:pt idx="2">
                  <c:v>42064</c:v>
                </c:pt>
                <c:pt idx="3">
                  <c:v>42156</c:v>
                </c:pt>
                <c:pt idx="4">
                  <c:v>42248</c:v>
                </c:pt>
                <c:pt idx="5">
                  <c:v>42339</c:v>
                </c:pt>
                <c:pt idx="6">
                  <c:v>42430</c:v>
                </c:pt>
                <c:pt idx="7">
                  <c:v>42522</c:v>
                </c:pt>
                <c:pt idx="8">
                  <c:v>42614</c:v>
                </c:pt>
                <c:pt idx="9">
                  <c:v>42705</c:v>
                </c:pt>
                <c:pt idx="10">
                  <c:v>42795</c:v>
                </c:pt>
                <c:pt idx="11">
                  <c:v>42887</c:v>
                </c:pt>
                <c:pt idx="12">
                  <c:v>42979</c:v>
                </c:pt>
                <c:pt idx="13">
                  <c:v>43070</c:v>
                </c:pt>
                <c:pt idx="14">
                  <c:v>43160</c:v>
                </c:pt>
                <c:pt idx="15">
                  <c:v>43252</c:v>
                </c:pt>
                <c:pt idx="16">
                  <c:v>43344</c:v>
                </c:pt>
                <c:pt idx="17">
                  <c:v>43435</c:v>
                </c:pt>
                <c:pt idx="18">
                  <c:v>43525</c:v>
                </c:pt>
                <c:pt idx="19">
                  <c:v>43617</c:v>
                </c:pt>
                <c:pt idx="20">
                  <c:v>43709</c:v>
                </c:pt>
              </c:numCache>
            </c:numRef>
          </c:cat>
          <c:val>
            <c:numRef>
              <c:f>'Fig 4&amp;8 source'!$P$51:$P$71</c:f>
              <c:numCache>
                <c:formatCode>0.0%</c:formatCode>
                <c:ptCount val="21"/>
                <c:pt idx="0">
                  <c:v>0.20899999999999999</c:v>
                </c:pt>
                <c:pt idx="1">
                  <c:v>0.222</c:v>
                </c:pt>
                <c:pt idx="2">
                  <c:v>0.184</c:v>
                </c:pt>
                <c:pt idx="3">
                  <c:v>0.22</c:v>
                </c:pt>
                <c:pt idx="4">
                  <c:v>0.19600000000000001</c:v>
                </c:pt>
                <c:pt idx="5">
                  <c:v>0.193</c:v>
                </c:pt>
                <c:pt idx="6">
                  <c:v>0.159</c:v>
                </c:pt>
                <c:pt idx="7">
                  <c:v>0.192</c:v>
                </c:pt>
                <c:pt idx="8">
                  <c:v>0.18</c:v>
                </c:pt>
                <c:pt idx="9">
                  <c:v>0.17299999999999999</c:v>
                </c:pt>
                <c:pt idx="10">
                  <c:v>0.14899999999999999</c:v>
                </c:pt>
                <c:pt idx="11">
                  <c:v>0.17100000000000001</c:v>
                </c:pt>
                <c:pt idx="12">
                  <c:v>0.155</c:v>
                </c:pt>
                <c:pt idx="13">
                  <c:v>0.154</c:v>
                </c:pt>
                <c:pt idx="14">
                  <c:v>0.13</c:v>
                </c:pt>
                <c:pt idx="15">
                  <c:v>0.155</c:v>
                </c:pt>
                <c:pt idx="16">
                  <c:v>0.13900000000000001</c:v>
                </c:pt>
                <c:pt idx="17">
                  <c:v>0.13200000000000001</c:v>
                </c:pt>
                <c:pt idx="18">
                  <c:v>0.11700000000000001</c:v>
                </c:pt>
                <c:pt idx="19">
                  <c:v>0.13200000000000001</c:v>
                </c:pt>
                <c:pt idx="20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F5172"/>
              </a:solidFill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41883</c:v>
                </c:pt>
                <c:pt idx="1">
                  <c:v>41974</c:v>
                </c:pt>
                <c:pt idx="2">
                  <c:v>42064</c:v>
                </c:pt>
                <c:pt idx="3">
                  <c:v>42156</c:v>
                </c:pt>
                <c:pt idx="4">
                  <c:v>42248</c:v>
                </c:pt>
                <c:pt idx="5">
                  <c:v>42339</c:v>
                </c:pt>
                <c:pt idx="6">
                  <c:v>42430</c:v>
                </c:pt>
                <c:pt idx="7">
                  <c:v>42522</c:v>
                </c:pt>
                <c:pt idx="8">
                  <c:v>42614</c:v>
                </c:pt>
                <c:pt idx="9">
                  <c:v>42705</c:v>
                </c:pt>
                <c:pt idx="10">
                  <c:v>42795</c:v>
                </c:pt>
                <c:pt idx="11">
                  <c:v>42887</c:v>
                </c:pt>
                <c:pt idx="12">
                  <c:v>42979</c:v>
                </c:pt>
                <c:pt idx="13">
                  <c:v>43070</c:v>
                </c:pt>
                <c:pt idx="14">
                  <c:v>43160</c:v>
                </c:pt>
                <c:pt idx="15">
                  <c:v>43252</c:v>
                </c:pt>
                <c:pt idx="16">
                  <c:v>43344</c:v>
                </c:pt>
                <c:pt idx="17">
                  <c:v>43435</c:v>
                </c:pt>
                <c:pt idx="18">
                  <c:v>43525</c:v>
                </c:pt>
                <c:pt idx="19">
                  <c:v>43617</c:v>
                </c:pt>
                <c:pt idx="20">
                  <c:v>43709</c:v>
                </c:pt>
              </c:numCache>
            </c:numRef>
          </c:cat>
          <c:val>
            <c:numRef>
              <c:f>'Fig 4&amp;8 source'!$Q$51:$Q$71</c:f>
              <c:numCache>
                <c:formatCode>0.0%</c:formatCode>
                <c:ptCount val="21"/>
                <c:pt idx="0">
                  <c:v>0.10100000000000001</c:v>
                </c:pt>
                <c:pt idx="1">
                  <c:v>0.111</c:v>
                </c:pt>
                <c:pt idx="2">
                  <c:v>8.5999999999999993E-2</c:v>
                </c:pt>
                <c:pt idx="3">
                  <c:v>0.106</c:v>
                </c:pt>
                <c:pt idx="4">
                  <c:v>0.09</c:v>
                </c:pt>
                <c:pt idx="5">
                  <c:v>8.6999999999999994E-2</c:v>
                </c:pt>
                <c:pt idx="6">
                  <c:v>6.6000000000000003E-2</c:v>
                </c:pt>
                <c:pt idx="7">
                  <c:v>8.2000000000000003E-2</c:v>
                </c:pt>
                <c:pt idx="8">
                  <c:v>7.5999999999999998E-2</c:v>
                </c:pt>
                <c:pt idx="9">
                  <c:v>7.2999999999999995E-2</c:v>
                </c:pt>
                <c:pt idx="10">
                  <c:v>5.8000000000000003E-2</c:v>
                </c:pt>
                <c:pt idx="11">
                  <c:v>6.5000000000000002E-2</c:v>
                </c:pt>
                <c:pt idx="12">
                  <c:v>0.06</c:v>
                </c:pt>
                <c:pt idx="13">
                  <c:v>0.06</c:v>
                </c:pt>
                <c:pt idx="14">
                  <c:v>4.7E-2</c:v>
                </c:pt>
                <c:pt idx="15">
                  <c:v>6.2E-2</c:v>
                </c:pt>
                <c:pt idx="16">
                  <c:v>5.6000000000000001E-2</c:v>
                </c:pt>
                <c:pt idx="17">
                  <c:v>5.3999999999999999E-2</c:v>
                </c:pt>
                <c:pt idx="18">
                  <c:v>0.05</c:v>
                </c:pt>
                <c:pt idx="19">
                  <c:v>5.8000000000000003E-2</c:v>
                </c:pt>
                <c:pt idx="20">
                  <c:v>7.1999999999999995E-2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source'!$O$25:$O$53</c:f>
              <c:numCache>
                <c:formatCode>mmm\-yy</c:formatCode>
                <c:ptCount val="29"/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</c:numCache>
            </c:numRef>
          </c:cat>
          <c:val>
            <c:numRef>
              <c:f>'Fig 4&amp;8 source'!$P$25:$P$53</c:f>
              <c:numCache>
                <c:formatCode>0.0%</c:formatCode>
                <c:ptCount val="29"/>
                <c:pt idx="26">
                  <c:v>0.20899999999999999</c:v>
                </c:pt>
                <c:pt idx="27">
                  <c:v>0.222</c:v>
                </c:pt>
                <c:pt idx="28">
                  <c:v>0.184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85618</xdr:colOff>
      <xdr:row>1</xdr:row>
      <xdr:rowOff>64213</xdr:rowOff>
    </xdr:from>
    <xdr:to>
      <xdr:col>8</xdr:col>
      <xdr:colOff>599325</xdr:colOff>
      <xdr:row>42</xdr:row>
      <xdr:rowOff>2566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B7EA93-951C-484E-9F38-08A2E45E2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8" y="545814"/>
          <a:ext cx="5393932" cy="540720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31750</xdr:rowOff>
    </xdr:from>
    <xdr:to>
      <xdr:col>12</xdr:col>
      <xdr:colOff>158750</xdr:colOff>
      <xdr:row>38</xdr:row>
      <xdr:rowOff>131250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A426B5-81DE-4D85-8F14-1BDA71B24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0417"/>
          <a:ext cx="7524750" cy="52959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176893</xdr:colOff>
      <xdr:row>1</xdr:row>
      <xdr:rowOff>13607</xdr:rowOff>
    </xdr:from>
    <xdr:to>
      <xdr:col>9</xdr:col>
      <xdr:colOff>176893</xdr:colOff>
      <xdr:row>39</xdr:row>
      <xdr:rowOff>11863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EE1947-4A74-4E35-B183-70AC07E8B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3" y="408214"/>
          <a:ext cx="5510893" cy="54955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116418</xdr:colOff>
      <xdr:row>1</xdr:row>
      <xdr:rowOff>52917</xdr:rowOff>
    </xdr:from>
    <xdr:to>
      <xdr:col>6</xdr:col>
      <xdr:colOff>306918</xdr:colOff>
      <xdr:row>27</xdr:row>
      <xdr:rowOff>53947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29D734-DE98-47C5-BC5D-986B574F4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8" y="497417"/>
          <a:ext cx="3873500" cy="39062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381001</xdr:rowOff>
    </xdr:from>
    <xdr:to>
      <xdr:col>9</xdr:col>
      <xdr:colOff>5477</xdr:colOff>
      <xdr:row>38</xdr:row>
      <xdr:rowOff>105835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BAC57F-06B9-4D90-A02B-657051781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1"/>
          <a:ext cx="5434727" cy="55350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84669</xdr:rowOff>
    </xdr:from>
    <xdr:to>
      <xdr:col>11</xdr:col>
      <xdr:colOff>370354</xdr:colOff>
      <xdr:row>35</xdr:row>
      <xdr:rowOff>95251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95233A-797B-4E40-AF26-FE14119FD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508002"/>
          <a:ext cx="7122519" cy="49741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workbookViewId="0"/>
  </sheetViews>
  <sheetFormatPr defaultRowHeight="11.25" x14ac:dyDescent="0.15"/>
  <cols>
    <col min="1" max="1" width="13" style="56" customWidth="1"/>
    <col min="2" max="2" width="74.85546875" style="56" customWidth="1"/>
    <col min="3" max="3" width="18.42578125" style="57" customWidth="1"/>
    <col min="4" max="4" width="21.28515625" style="56" customWidth="1"/>
    <col min="5" max="6" width="9.140625" style="56"/>
    <col min="7" max="7" width="76.28515625" style="56" bestFit="1" customWidth="1"/>
    <col min="8" max="8" width="20.5703125" style="56" customWidth="1"/>
    <col min="9" max="9" width="16.7109375" style="56" customWidth="1"/>
    <col min="10" max="10" width="23.7109375" style="56" customWidth="1"/>
    <col min="11" max="16384" width="9.140625" style="56"/>
  </cols>
  <sheetData>
    <row r="1" spans="1:4" ht="41.25" customHeight="1" x14ac:dyDescent="0.15">
      <c r="A1" s="90" t="s">
        <v>455</v>
      </c>
    </row>
    <row r="2" spans="1:4" ht="27.75" customHeight="1" x14ac:dyDescent="0.15">
      <c r="B2" s="166" t="s">
        <v>310</v>
      </c>
    </row>
    <row r="3" spans="1:4" s="57" customFormat="1" ht="19.5" customHeight="1" x14ac:dyDescent="0.15">
      <c r="A3" s="82" t="s">
        <v>336</v>
      </c>
      <c r="B3" s="83" t="s">
        <v>337</v>
      </c>
      <c r="D3" s="156"/>
    </row>
    <row r="4" spans="1:4" s="57" customFormat="1" ht="20.100000000000001" customHeight="1" x14ac:dyDescent="0.15">
      <c r="A4" s="183" t="s">
        <v>311</v>
      </c>
      <c r="B4" s="184" t="s">
        <v>136</v>
      </c>
      <c r="C4" s="81"/>
      <c r="D4" s="157"/>
    </row>
    <row r="5" spans="1:4" s="57" customFormat="1" ht="20.100000000000001" customHeight="1" x14ac:dyDescent="0.15">
      <c r="A5" s="185" t="s">
        <v>312</v>
      </c>
      <c r="B5" s="186" t="s">
        <v>364</v>
      </c>
      <c r="C5" s="81"/>
      <c r="D5" s="157"/>
    </row>
    <row r="6" spans="1:4" s="57" customFormat="1" ht="20.100000000000001" customHeight="1" x14ac:dyDescent="0.15">
      <c r="A6" s="183" t="s">
        <v>313</v>
      </c>
      <c r="B6" s="184" t="s">
        <v>314</v>
      </c>
      <c r="C6" s="81"/>
      <c r="D6" s="157"/>
    </row>
    <row r="7" spans="1:4" s="57" customFormat="1" ht="20.100000000000001" customHeight="1" x14ac:dyDescent="0.15">
      <c r="A7" s="183" t="s">
        <v>315</v>
      </c>
      <c r="B7" s="184" t="s">
        <v>374</v>
      </c>
      <c r="D7" s="157"/>
    </row>
    <row r="8" spans="1:4" s="57" customFormat="1" ht="20.100000000000001" customHeight="1" x14ac:dyDescent="0.15">
      <c r="A8" s="183" t="s">
        <v>316</v>
      </c>
      <c r="B8" s="184" t="s">
        <v>375</v>
      </c>
      <c r="D8" s="157"/>
    </row>
    <row r="9" spans="1:4" s="57" customFormat="1" ht="20.100000000000001" customHeight="1" x14ac:dyDescent="0.15">
      <c r="A9" s="185" t="s">
        <v>317</v>
      </c>
      <c r="B9" s="186" t="s">
        <v>384</v>
      </c>
      <c r="D9" s="157"/>
    </row>
    <row r="10" spans="1:4" s="57" customFormat="1" ht="20.100000000000001" customHeight="1" x14ac:dyDescent="0.15">
      <c r="A10" s="185" t="s">
        <v>140</v>
      </c>
      <c r="B10" s="186" t="s">
        <v>385</v>
      </c>
      <c r="D10" s="157"/>
    </row>
    <row r="11" spans="1:4" s="57" customFormat="1" ht="20.100000000000001" customHeight="1" x14ac:dyDescent="0.15">
      <c r="A11" s="183" t="s">
        <v>318</v>
      </c>
      <c r="B11" s="184" t="s">
        <v>376</v>
      </c>
      <c r="D11" s="157"/>
    </row>
    <row r="12" spans="1:4" s="57" customFormat="1" ht="20.100000000000001" customHeight="1" x14ac:dyDescent="0.15">
      <c r="A12" s="183" t="s">
        <v>319</v>
      </c>
      <c r="B12" s="184" t="s">
        <v>377</v>
      </c>
      <c r="D12" s="157"/>
    </row>
    <row r="13" spans="1:4" s="57" customFormat="1" ht="20.100000000000001" customHeight="1" x14ac:dyDescent="0.15">
      <c r="A13" s="183" t="s">
        <v>320</v>
      </c>
      <c r="B13" s="184" t="s">
        <v>321</v>
      </c>
      <c r="D13" s="157"/>
    </row>
    <row r="14" spans="1:4" s="57" customFormat="1" ht="20.100000000000001" customHeight="1" x14ac:dyDescent="0.15">
      <c r="A14" s="185" t="s">
        <v>322</v>
      </c>
      <c r="B14" s="186" t="s">
        <v>386</v>
      </c>
      <c r="D14" s="157"/>
    </row>
    <row r="15" spans="1:4" s="57" customFormat="1" ht="20.100000000000001" customHeight="1" x14ac:dyDescent="0.15">
      <c r="A15" s="185" t="s">
        <v>323</v>
      </c>
      <c r="B15" s="186" t="s">
        <v>387</v>
      </c>
      <c r="D15" s="157"/>
    </row>
    <row r="16" spans="1:4" s="57" customFormat="1" ht="20.100000000000001" customHeight="1" x14ac:dyDescent="0.15">
      <c r="A16" s="185" t="s">
        <v>324</v>
      </c>
      <c r="B16" s="186" t="s">
        <v>388</v>
      </c>
      <c r="D16" s="157"/>
    </row>
    <row r="17" spans="1:4" s="57" customFormat="1" ht="20.100000000000001" customHeight="1" x14ac:dyDescent="0.15">
      <c r="A17" s="184" t="s">
        <v>325</v>
      </c>
      <c r="B17" s="184" t="s">
        <v>326</v>
      </c>
      <c r="D17" s="157"/>
    </row>
    <row r="18" spans="1:4" s="57" customFormat="1" ht="20.100000000000001" customHeight="1" x14ac:dyDescent="0.15">
      <c r="A18" s="184" t="s">
        <v>327</v>
      </c>
      <c r="B18" s="184" t="s">
        <v>378</v>
      </c>
      <c r="D18" s="157"/>
    </row>
    <row r="19" spans="1:4" s="57" customFormat="1" ht="20.100000000000001" customHeight="1" x14ac:dyDescent="0.15">
      <c r="A19" s="186" t="s">
        <v>141</v>
      </c>
      <c r="B19" s="186" t="s">
        <v>412</v>
      </c>
      <c r="D19" s="157"/>
    </row>
    <row r="20" spans="1:4" s="57" customFormat="1" ht="20.100000000000001" customHeight="1" x14ac:dyDescent="0.15">
      <c r="A20" s="186" t="s">
        <v>328</v>
      </c>
      <c r="B20" s="186" t="s">
        <v>379</v>
      </c>
      <c r="D20" s="157"/>
    </row>
    <row r="21" spans="1:4" s="57" customFormat="1" ht="20.100000000000001" customHeight="1" x14ac:dyDescent="0.15">
      <c r="A21" s="186" t="s">
        <v>284</v>
      </c>
      <c r="B21" s="186" t="s">
        <v>380</v>
      </c>
      <c r="D21" s="157"/>
    </row>
    <row r="22" spans="1:4" s="57" customFormat="1" ht="20.100000000000001" customHeight="1" x14ac:dyDescent="0.15">
      <c r="A22" s="184" t="s">
        <v>329</v>
      </c>
      <c r="B22" s="184" t="s">
        <v>381</v>
      </c>
      <c r="D22" s="157"/>
    </row>
    <row r="23" spans="1:4" s="57" customFormat="1" ht="20.100000000000001" customHeight="1" x14ac:dyDescent="0.15">
      <c r="A23" s="186" t="s">
        <v>413</v>
      </c>
      <c r="B23" s="203" t="s">
        <v>389</v>
      </c>
      <c r="D23" s="157"/>
    </row>
    <row r="24" spans="1:4" s="57" customFormat="1" ht="20.100000000000001" customHeight="1" x14ac:dyDescent="0.15">
      <c r="A24" s="186" t="s">
        <v>414</v>
      </c>
      <c r="B24" s="203" t="s">
        <v>390</v>
      </c>
      <c r="D24" s="157"/>
    </row>
    <row r="25" spans="1:4" s="57" customFormat="1" ht="20.100000000000001" customHeight="1" x14ac:dyDescent="0.15">
      <c r="A25" s="183" t="s">
        <v>330</v>
      </c>
      <c r="B25" s="184" t="s">
        <v>404</v>
      </c>
      <c r="D25" s="157"/>
    </row>
    <row r="26" spans="1:4" s="142" customFormat="1" ht="20.100000000000001" customHeight="1" x14ac:dyDescent="0.2">
      <c r="A26" s="183" t="s">
        <v>331</v>
      </c>
      <c r="B26" s="183" t="s">
        <v>382</v>
      </c>
      <c r="D26" s="157"/>
    </row>
    <row r="27" spans="1:4" s="57" customFormat="1" ht="20.100000000000001" customHeight="1" x14ac:dyDescent="0.15">
      <c r="A27" s="183" t="s">
        <v>332</v>
      </c>
      <c r="B27" s="184" t="s">
        <v>383</v>
      </c>
      <c r="D27" s="157"/>
    </row>
    <row r="28" spans="1:4" s="57" customFormat="1" ht="20.100000000000001" customHeight="1" x14ac:dyDescent="0.15">
      <c r="A28" s="183" t="s">
        <v>333</v>
      </c>
      <c r="B28" s="184" t="s">
        <v>356</v>
      </c>
      <c r="D28" s="157"/>
    </row>
    <row r="29" spans="1:4" s="57" customFormat="1" ht="20.100000000000001" customHeight="1" x14ac:dyDescent="0.15">
      <c r="A29" s="183" t="s">
        <v>355</v>
      </c>
      <c r="B29" s="184" t="s">
        <v>363</v>
      </c>
      <c r="D29" s="157"/>
    </row>
    <row r="30" spans="1:4" s="57" customFormat="1" ht="15" customHeight="1" x14ac:dyDescent="0.15">
      <c r="D30" s="156"/>
    </row>
    <row r="31" spans="1:4" s="57" customFormat="1" ht="15" customHeight="1" x14ac:dyDescent="0.15">
      <c r="A31" s="84" t="s">
        <v>350</v>
      </c>
      <c r="D31" s="156"/>
    </row>
    <row r="32" spans="1:4" s="57" customFormat="1" ht="15" customHeight="1" x14ac:dyDescent="0.15">
      <c r="A32" s="187" t="s">
        <v>422</v>
      </c>
      <c r="B32" s="187" t="s">
        <v>351</v>
      </c>
      <c r="D32" s="154"/>
    </row>
    <row r="33" spans="1:4" s="57" customFormat="1" ht="15" customHeight="1" x14ac:dyDescent="0.15">
      <c r="A33" s="187" t="s">
        <v>423</v>
      </c>
      <c r="B33" s="187" t="s">
        <v>417</v>
      </c>
      <c r="D33" s="154"/>
    </row>
    <row r="34" spans="1:4" ht="15" customHeight="1" x14ac:dyDescent="0.15">
      <c r="A34" s="187" t="s">
        <v>424</v>
      </c>
      <c r="B34" s="187" t="s">
        <v>434</v>
      </c>
      <c r="D34" s="154"/>
    </row>
    <row r="35" spans="1:4" ht="15" customHeight="1" x14ac:dyDescent="0.15">
      <c r="D35" s="158"/>
    </row>
    <row r="36" spans="1:4" ht="15" customHeight="1" x14ac:dyDescent="0.15">
      <c r="D36" s="158"/>
    </row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3" location="'Figure 9a'!A1" display="Figure 9a" xr:uid="{00000000-0004-0000-0000-000012000000}"/>
    <hyperlink ref="A24" location="'Figure 9b'!A1" display="Figure 9b" xr:uid="{00000000-0004-0000-0000-000013000000}"/>
    <hyperlink ref="A25" location="'Table 10'!A1" display="Table 10" xr:uid="{00000000-0004-0000-0000-000014000000}"/>
    <hyperlink ref="A26" location="'Table 11'!A1" display="Table 11" xr:uid="{00000000-0004-0000-0000-000015000000}"/>
    <hyperlink ref="A27" location="'Table 12'!A1" display="Table 12" xr:uid="{00000000-0004-0000-0000-000016000000}"/>
    <hyperlink ref="A28" location="'Table 13'!A1" display="Table 13" xr:uid="{00000000-0004-0000-0000-000017000000}"/>
    <hyperlink ref="A32" location="'Fig 1 source'!A1" display="Fig 1 source" xr:uid="{00000000-0004-0000-0000-000018000000}"/>
    <hyperlink ref="A33" location="'Fig 4&amp;8 source'!A1" display="Fig 4 &amp; 8 source" xr:uid="{00000000-0004-0000-0000-000019000000}"/>
    <hyperlink ref="A34" location="'Fig 6&amp;7 source'!A1" display="Fig 6 &amp; 7 source" xr:uid="{00000000-0004-0000-0000-00001A000000}"/>
    <hyperlink ref="A29" location="'Table 14'!A1" display="Table 14" xr:uid="{00000000-0004-0000-0000-00001B000000}"/>
    <hyperlink ref="B29" location="'Table 14'!A1" display="Active bonds by local government area, March 2001 to March 2011" xr:uid="{00000000-0004-0000-0000-00001C000000}"/>
    <hyperlink ref="B25" location="'Table 10'!A1" display="Affordable lettings for indicative households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3" location="'Figure 9a'!A1" display="Affordable dwellings in metropolitan Melbourne by local government area" xr:uid="{00000000-0004-0000-0000-00002F000000}"/>
    <hyperlink ref="B24" location="'Figure 9b'!A1" display="Affordable dwellings in regional Victoria by local government area" xr:uid="{00000000-0004-0000-0000-000030000000}"/>
    <hyperlink ref="B26" location="'Table 11'!A1" display="Moving annual median rents for suburbs/towns" xr:uid="{00000000-0004-0000-0000-000031000000}"/>
    <hyperlink ref="B27" location="'Table 12'!A1" display="Median rents for local government areas, by DHS region…" xr:uid="{00000000-0004-0000-0000-000032000000}"/>
    <hyperlink ref="B28" location="'Table 13'!A1" display="Affordable lettings for local government areas" xr:uid="{00000000-0004-0000-0000-000033000000}"/>
    <hyperlink ref="B32" location="'Fig 1 source'!A1" display="Source of data for Figure 1 - Rent Indices" xr:uid="{00000000-0004-0000-0000-000034000000}"/>
    <hyperlink ref="B33" location="'Fig 4&amp;8 source'!A1" display="Source of data for Figures 4 &amp; 8 - Actives bonds &amp; housing affordability" xr:uid="{00000000-0004-0000-0000-000035000000}"/>
    <hyperlink ref="B34" location="'Fig 6&amp;7 source'!A1" display="Source of data for Figure 6 - Vacancy rates &amp;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I9"/>
  <sheetViews>
    <sheetView zoomScale="150" zoomScaleNormal="150" workbookViewId="0"/>
  </sheetViews>
  <sheetFormatPr defaultColWidth="9" defaultRowHeight="10.5" x14ac:dyDescent="0.15"/>
  <cols>
    <col min="1" max="1" width="31.42578125" style="24" customWidth="1"/>
    <col min="2" max="2" width="11.85546875" style="24" customWidth="1"/>
    <col min="3" max="6" width="9" style="24"/>
    <col min="7" max="7" width="11.140625" style="24" customWidth="1"/>
    <col min="8" max="8" width="8.7109375" style="24" customWidth="1"/>
    <col min="9" max="9" width="15.42578125" style="24" customWidth="1"/>
    <col min="10" max="16384" width="9" style="24"/>
  </cols>
  <sheetData>
    <row r="1" spans="1:9" ht="21" customHeight="1" x14ac:dyDescent="0.15">
      <c r="A1" s="91" t="s">
        <v>396</v>
      </c>
      <c r="I1" s="182" t="s">
        <v>366</v>
      </c>
    </row>
    <row r="2" spans="1:9" x14ac:dyDescent="0.15">
      <c r="A2" s="24" t="s">
        <v>12</v>
      </c>
      <c r="B2" s="241">
        <v>43709</v>
      </c>
      <c r="C2" s="242">
        <v>43344</v>
      </c>
      <c r="D2" s="243" t="s">
        <v>285</v>
      </c>
    </row>
    <row r="3" spans="1:9" x14ac:dyDescent="0.15">
      <c r="A3" s="24" t="s">
        <v>15</v>
      </c>
      <c r="B3" s="36">
        <v>46694</v>
      </c>
      <c r="C3" s="36">
        <v>48196</v>
      </c>
      <c r="D3" s="26">
        <v>-3.1164411984397011E-2</v>
      </c>
      <c r="F3" s="36"/>
      <c r="G3" s="36"/>
      <c r="H3" s="26"/>
    </row>
    <row r="4" spans="1:9" x14ac:dyDescent="0.15">
      <c r="A4" s="24" t="s">
        <v>142</v>
      </c>
      <c r="B4" s="36">
        <v>9769</v>
      </c>
      <c r="C4" s="36">
        <v>10584</v>
      </c>
      <c r="D4" s="26">
        <v>-7.7003023431594819E-2</v>
      </c>
      <c r="F4" s="36"/>
      <c r="G4" s="36"/>
      <c r="H4" s="26"/>
    </row>
    <row r="5" spans="1:9" x14ac:dyDescent="0.15">
      <c r="A5" s="24" t="s">
        <v>14</v>
      </c>
      <c r="B5" s="36">
        <v>56463</v>
      </c>
      <c r="C5" s="36">
        <v>58780</v>
      </c>
      <c r="D5" s="26">
        <v>-3.9418169445389561E-2</v>
      </c>
      <c r="F5" s="36"/>
      <c r="G5" s="36"/>
      <c r="H5" s="26"/>
    </row>
    <row r="6" spans="1:9" x14ac:dyDescent="0.15">
      <c r="B6" s="28"/>
    </row>
    <row r="7" spans="1:9" x14ac:dyDescent="0.15">
      <c r="A7" s="38" t="s">
        <v>432</v>
      </c>
      <c r="B7" s="1">
        <f>B3/B5</f>
        <v>0.82698404264739744</v>
      </c>
      <c r="C7" s="1">
        <f>C3/C5</f>
        <v>0.81993875467846211</v>
      </c>
      <c r="D7"/>
    </row>
    <row r="8" spans="1:9" x14ac:dyDescent="0.15">
      <c r="B8"/>
      <c r="C8"/>
      <c r="D8"/>
    </row>
    <row r="9" spans="1:9" s="30" customFormat="1" x14ac:dyDescent="0.15">
      <c r="A9" s="29"/>
      <c r="B9"/>
      <c r="C9" s="24"/>
      <c r="D9" s="29"/>
    </row>
  </sheetData>
  <phoneticPr fontId="0" type="noConversion"/>
  <hyperlinks>
    <hyperlink ref="I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I25"/>
  <sheetViews>
    <sheetView zoomScale="120" zoomScaleNormal="120" workbookViewId="0"/>
  </sheetViews>
  <sheetFormatPr defaultColWidth="9" defaultRowHeight="10.5" x14ac:dyDescent="0.15"/>
  <cols>
    <col min="1" max="1" width="25.85546875" style="24" customWidth="1"/>
    <col min="2" max="3" width="9" style="24" customWidth="1"/>
    <col min="4" max="4" width="9.85546875" style="24" customWidth="1"/>
    <col min="5" max="6" width="9" style="24"/>
    <col min="7" max="7" width="9" style="24" customWidth="1"/>
    <col min="8" max="8" width="15.28515625" style="24" customWidth="1"/>
    <col min="9" max="11" width="9" style="24" customWidth="1"/>
    <col min="12" max="12" width="14.7109375" style="24" customWidth="1"/>
    <col min="13" max="16384" width="9" style="24"/>
  </cols>
  <sheetData>
    <row r="1" spans="1:9" ht="30.75" customHeight="1" x14ac:dyDescent="0.15">
      <c r="A1" s="91" t="s">
        <v>397</v>
      </c>
      <c r="H1" s="182" t="s">
        <v>366</v>
      </c>
    </row>
    <row r="2" spans="1:9" ht="22.5" customHeight="1" x14ac:dyDescent="0.15">
      <c r="A2" s="96" t="s">
        <v>30</v>
      </c>
      <c r="B2" s="97">
        <v>43709</v>
      </c>
      <c r="C2" s="97">
        <v>43344</v>
      </c>
      <c r="D2" s="96" t="s">
        <v>285</v>
      </c>
      <c r="E2" s="31"/>
      <c r="G2" s="34"/>
      <c r="H2" s="25"/>
      <c r="I2" s="25"/>
    </row>
    <row r="3" spans="1:9" ht="20.100000000000001" customHeight="1" x14ac:dyDescent="0.15">
      <c r="A3" s="98" t="s">
        <v>60</v>
      </c>
      <c r="B3" s="97"/>
      <c r="C3" s="97"/>
      <c r="D3" s="96"/>
      <c r="E3" s="31"/>
      <c r="G3" s="34"/>
      <c r="H3" s="25"/>
      <c r="I3" s="25"/>
    </row>
    <row r="4" spans="1:9" ht="15" customHeight="1" x14ac:dyDescent="0.15">
      <c r="A4" s="99" t="s">
        <v>16</v>
      </c>
      <c r="B4" s="244">
        <v>12583</v>
      </c>
      <c r="C4" s="244">
        <v>13222</v>
      </c>
      <c r="D4" s="94">
        <v>-4.8328543336862761E-2</v>
      </c>
      <c r="E4" s="27"/>
      <c r="G4" s="21"/>
    </row>
    <row r="5" spans="1:9" ht="15" customHeight="1" x14ac:dyDescent="0.15">
      <c r="A5" s="99" t="s">
        <v>17</v>
      </c>
      <c r="B5" s="244">
        <v>5497</v>
      </c>
      <c r="C5" s="244">
        <v>5711</v>
      </c>
      <c r="D5" s="94">
        <v>-3.7471546139029921E-2</v>
      </c>
      <c r="E5" s="27"/>
      <c r="G5" s="21"/>
    </row>
    <row r="6" spans="1:9" ht="15" customHeight="1" x14ac:dyDescent="0.15">
      <c r="A6" s="99" t="s">
        <v>18</v>
      </c>
      <c r="B6" s="244">
        <v>4013</v>
      </c>
      <c r="C6" s="244">
        <v>4162</v>
      </c>
      <c r="D6" s="94">
        <v>-3.5800096107640567E-2</v>
      </c>
      <c r="E6" s="27"/>
      <c r="G6" s="21"/>
    </row>
    <row r="7" spans="1:9" ht="15" customHeight="1" x14ac:dyDescent="0.15">
      <c r="A7" s="99" t="s">
        <v>19</v>
      </c>
      <c r="B7" s="244">
        <v>7035</v>
      </c>
      <c r="C7" s="244">
        <v>6921</v>
      </c>
      <c r="D7" s="94">
        <v>1.6471608149111416E-2</v>
      </c>
      <c r="E7" s="27"/>
      <c r="G7" s="21"/>
    </row>
    <row r="8" spans="1:9" ht="15" customHeight="1" x14ac:dyDescent="0.15">
      <c r="A8" s="99" t="s">
        <v>20</v>
      </c>
      <c r="B8" s="244">
        <v>4533</v>
      </c>
      <c r="C8" s="244">
        <v>4708</v>
      </c>
      <c r="D8" s="94">
        <v>-3.7170773152081615E-2</v>
      </c>
      <c r="E8" s="27"/>
      <c r="G8" s="21"/>
    </row>
    <row r="9" spans="1:9" ht="15" customHeight="1" x14ac:dyDescent="0.15">
      <c r="A9" s="99" t="s">
        <v>21</v>
      </c>
      <c r="B9" s="244">
        <v>4313</v>
      </c>
      <c r="C9" s="244">
        <v>4327</v>
      </c>
      <c r="D9" s="94">
        <v>-3.2354980355905338E-3</v>
      </c>
      <c r="E9" s="27"/>
      <c r="G9" s="21"/>
    </row>
    <row r="10" spans="1:9" ht="15" customHeight="1" x14ac:dyDescent="0.15">
      <c r="A10" s="99" t="s">
        <v>22</v>
      </c>
      <c r="B10" s="244">
        <v>2207</v>
      </c>
      <c r="C10" s="244">
        <v>2226</v>
      </c>
      <c r="D10" s="94">
        <v>-8.5354896675651215E-3</v>
      </c>
      <c r="E10" s="27"/>
      <c r="G10" s="21"/>
    </row>
    <row r="11" spans="1:9" ht="15" customHeight="1" x14ac:dyDescent="0.15">
      <c r="A11" s="99" t="s">
        <v>23</v>
      </c>
      <c r="B11" s="244">
        <v>4341</v>
      </c>
      <c r="C11" s="244">
        <v>4640</v>
      </c>
      <c r="D11" s="94">
        <v>-6.443965517241379E-2</v>
      </c>
      <c r="E11" s="27"/>
      <c r="G11" s="21"/>
    </row>
    <row r="12" spans="1:9" ht="15" customHeight="1" x14ac:dyDescent="0.15">
      <c r="A12" s="99" t="s">
        <v>24</v>
      </c>
      <c r="B12" s="244">
        <v>2172</v>
      </c>
      <c r="C12" s="244">
        <v>2279</v>
      </c>
      <c r="D12" s="94">
        <v>-4.6950416849495413E-2</v>
      </c>
      <c r="E12" s="27"/>
      <c r="G12" s="21"/>
    </row>
    <row r="13" spans="1:9" ht="20.100000000000001" customHeight="1" x14ac:dyDescent="0.15">
      <c r="A13" s="101" t="s">
        <v>142</v>
      </c>
      <c r="B13" s="244"/>
      <c r="C13" s="244"/>
      <c r="D13" s="94"/>
      <c r="E13" s="27"/>
      <c r="G13" s="21"/>
    </row>
    <row r="14" spans="1:9" ht="15" customHeight="1" x14ac:dyDescent="0.15">
      <c r="A14" s="99" t="s">
        <v>25</v>
      </c>
      <c r="B14" s="244">
        <v>3004</v>
      </c>
      <c r="C14" s="244">
        <v>3070</v>
      </c>
      <c r="D14" s="94">
        <v>-2.1498371335504918E-2</v>
      </c>
      <c r="E14" s="27"/>
      <c r="G14" s="21"/>
    </row>
    <row r="15" spans="1:9" ht="15" customHeight="1" x14ac:dyDescent="0.15">
      <c r="A15" s="99" t="s">
        <v>26</v>
      </c>
      <c r="B15" s="244">
        <v>1674</v>
      </c>
      <c r="C15" s="244">
        <v>1965</v>
      </c>
      <c r="D15" s="94">
        <v>-0.14809160305343516</v>
      </c>
      <c r="E15" s="27"/>
      <c r="G15" s="21"/>
    </row>
    <row r="16" spans="1:9" ht="15" customHeight="1" x14ac:dyDescent="0.15">
      <c r="A16" s="100" t="s">
        <v>27</v>
      </c>
      <c r="B16" s="244">
        <v>1882</v>
      </c>
      <c r="C16" s="244">
        <v>2074</v>
      </c>
      <c r="D16" s="94">
        <v>-9.2574734811957549E-2</v>
      </c>
      <c r="E16" s="27"/>
      <c r="G16" s="21"/>
    </row>
    <row r="17" spans="1:7" ht="15" customHeight="1" x14ac:dyDescent="0.15">
      <c r="A17" s="99" t="s">
        <v>28</v>
      </c>
      <c r="B17" s="244">
        <v>1689</v>
      </c>
      <c r="C17" s="244">
        <v>1812</v>
      </c>
      <c r="D17" s="94">
        <v>-6.7880794701986713E-2</v>
      </c>
      <c r="E17" s="27"/>
      <c r="G17" s="21"/>
    </row>
    <row r="18" spans="1:7" ht="15" customHeight="1" x14ac:dyDescent="0.15">
      <c r="A18" s="99" t="s">
        <v>29</v>
      </c>
      <c r="B18" s="244">
        <v>1520</v>
      </c>
      <c r="C18" s="244">
        <v>1663</v>
      </c>
      <c r="D18" s="94">
        <v>-8.5989176187612704E-2</v>
      </c>
      <c r="E18" s="27"/>
      <c r="G18" s="21"/>
    </row>
    <row r="19" spans="1:7" ht="15" customHeight="1" x14ac:dyDescent="0.15">
      <c r="B19" s="245"/>
      <c r="C19" s="245"/>
      <c r="D19" s="95"/>
      <c r="G19" s="21"/>
    </row>
    <row r="20" spans="1:7" ht="15" customHeight="1" x14ac:dyDescent="0.15">
      <c r="B20" s="246"/>
      <c r="C20" s="246"/>
      <c r="D20" s="95"/>
      <c r="G20" s="21"/>
    </row>
    <row r="21" spans="1:7" ht="15" customHeight="1" x14ac:dyDescent="0.15">
      <c r="B21" s="64"/>
      <c r="C21" s="64"/>
      <c r="D21" s="64"/>
      <c r="G21" s="21"/>
    </row>
    <row r="22" spans="1:7" ht="15" customHeight="1" x14ac:dyDescent="0.15">
      <c r="A22" s="102" t="s">
        <v>346</v>
      </c>
      <c r="B22" s="32">
        <v>56463</v>
      </c>
      <c r="C22" s="32">
        <v>58780</v>
      </c>
      <c r="D22" s="94">
        <v>-3.9418169445389561E-2</v>
      </c>
      <c r="G22" s="21"/>
    </row>
    <row r="23" spans="1:7" ht="15" customHeight="1" x14ac:dyDescent="0.15">
      <c r="A23" s="102" t="s">
        <v>347</v>
      </c>
      <c r="B23" s="246">
        <v>46694</v>
      </c>
      <c r="C23" s="246">
        <v>48196</v>
      </c>
      <c r="D23" s="94">
        <v>-3.1164411984397011E-2</v>
      </c>
      <c r="G23" s="21"/>
    </row>
    <row r="24" spans="1:7" ht="15" customHeight="1" x14ac:dyDescent="0.15">
      <c r="A24" s="102" t="s">
        <v>348</v>
      </c>
      <c r="B24" s="246">
        <v>9769</v>
      </c>
      <c r="C24" s="246">
        <v>10584</v>
      </c>
      <c r="D24" s="94">
        <v>-7.7003023431594819E-2</v>
      </c>
      <c r="G24" s="21"/>
    </row>
    <row r="25" spans="1:7" ht="15" customHeight="1" x14ac:dyDescent="0.15">
      <c r="B25" s="35"/>
      <c r="C25" s="35"/>
    </row>
  </sheetData>
  <phoneticPr fontId="0" type="noConversion"/>
  <hyperlinks>
    <hyperlink ref="H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"/>
  <sheetViews>
    <sheetView zoomScale="140" zoomScaleNormal="140" workbookViewId="0"/>
  </sheetViews>
  <sheetFormatPr defaultRowHeight="10.5" x14ac:dyDescent="0.15"/>
  <cols>
    <col min="1" max="10" width="9.140625" style="247"/>
    <col min="11" max="11" width="14.7109375" style="247" customWidth="1"/>
    <col min="12" max="12" width="2.7109375" style="247" customWidth="1"/>
    <col min="13" max="13" width="12.7109375" style="247" customWidth="1"/>
    <col min="14" max="16384" width="9.140625" style="247"/>
  </cols>
  <sheetData>
    <row r="1" spans="1:13" ht="30" customHeight="1" x14ac:dyDescent="0.15">
      <c r="A1" s="248" t="s">
        <v>398</v>
      </c>
      <c r="K1" s="249" t="s">
        <v>366</v>
      </c>
      <c r="L1" s="250"/>
      <c r="M1" s="249" t="s">
        <v>373</v>
      </c>
    </row>
  </sheetData>
  <hyperlinks>
    <hyperlink ref="K1" location="Contents!A1" display="Contents page" xr:uid="{00000000-0004-0000-0B00-000000000000}"/>
    <hyperlink ref="M1" location="'Fig 4&amp;8 source'!B3" display="Data source" xr:uid="{00000000-0004-0000-0B00-000001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2"/>
  <sheetViews>
    <sheetView zoomScale="110" zoomScaleNormal="110" workbookViewId="0"/>
  </sheetViews>
  <sheetFormatPr defaultRowHeight="10.5" x14ac:dyDescent="0.15"/>
  <cols>
    <col min="13" max="13" width="16.5703125" customWidth="1"/>
  </cols>
  <sheetData>
    <row r="1" spans="1:13" ht="30.75" customHeight="1" x14ac:dyDescent="0.2">
      <c r="A1" s="181" t="s">
        <v>399</v>
      </c>
      <c r="B1" s="58"/>
      <c r="M1" s="182" t="s">
        <v>366</v>
      </c>
    </row>
    <row r="2" spans="1:13" ht="14.25" x14ac:dyDescent="0.2">
      <c r="B2" s="58"/>
    </row>
    <row r="10" spans="1:13" ht="19.5" x14ac:dyDescent="0.25">
      <c r="L10" s="264"/>
    </row>
    <row r="22" spans="14:14" ht="24.75" x14ac:dyDescent="0.3">
      <c r="N22" s="165"/>
    </row>
  </sheetData>
  <hyperlinks>
    <hyperlink ref="M1" location="Contents!A1" display="Contents pag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"/>
  <sheetViews>
    <sheetView zoomScale="110" zoomScaleNormal="110" workbookViewId="0"/>
  </sheetViews>
  <sheetFormatPr defaultRowHeight="10.5" x14ac:dyDescent="0.15"/>
  <cols>
    <col min="15" max="15" width="17" customWidth="1"/>
  </cols>
  <sheetData>
    <row r="1" spans="1:15" ht="33" customHeight="1" x14ac:dyDescent="0.15">
      <c r="A1" s="181" t="s">
        <v>400</v>
      </c>
      <c r="O1" s="182" t="s">
        <v>366</v>
      </c>
    </row>
    <row r="6" spans="1:15" ht="19.5" x14ac:dyDescent="0.25">
      <c r="O6" s="264"/>
    </row>
    <row r="8" spans="1:15" ht="24.75" x14ac:dyDescent="0.3">
      <c r="O8" s="165"/>
    </row>
  </sheetData>
  <hyperlinks>
    <hyperlink ref="O1" location="Contents!A1" display="Contents page" xr:uid="{00000000-0004-0000-0D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"/>
  <sheetViews>
    <sheetView zoomScale="120" zoomScaleNormal="120" workbookViewId="0"/>
  </sheetViews>
  <sheetFormatPr defaultRowHeight="10.5" x14ac:dyDescent="0.15"/>
  <cols>
    <col min="1" max="1" width="21.42578125" style="24" customWidth="1"/>
    <col min="2" max="2" width="40.7109375" style="24" customWidth="1"/>
    <col min="3" max="3" width="12.7109375" style="24" customWidth="1"/>
    <col min="4" max="4" width="13" style="24" customWidth="1"/>
    <col min="5" max="5" width="14.7109375" style="24" customWidth="1"/>
    <col min="6" max="6" width="9.140625" style="24"/>
    <col min="7" max="7" width="18.42578125" style="24" customWidth="1"/>
    <col min="8" max="16384" width="9.140625" style="24"/>
  </cols>
  <sheetData>
    <row r="1" spans="1:7" s="33" customFormat="1" ht="21" customHeight="1" x14ac:dyDescent="0.2">
      <c r="A1" s="191" t="s">
        <v>361</v>
      </c>
      <c r="G1" s="182" t="s">
        <v>366</v>
      </c>
    </row>
    <row r="2" spans="1:7" s="33" customFormat="1" ht="14.25" x14ac:dyDescent="0.2">
      <c r="E2" s="48"/>
    </row>
    <row r="3" spans="1:7" s="33" customFormat="1" ht="14.25" x14ac:dyDescent="0.2">
      <c r="A3" s="33" t="s">
        <v>12</v>
      </c>
      <c r="B3" s="33" t="s">
        <v>12</v>
      </c>
      <c r="C3" s="49">
        <v>43709</v>
      </c>
      <c r="D3" s="49">
        <v>43344</v>
      </c>
      <c r="E3" s="48"/>
    </row>
    <row r="4" spans="1:7" s="33" customFormat="1" ht="14.25" x14ac:dyDescent="0.2">
      <c r="A4" s="33" t="s">
        <v>15</v>
      </c>
      <c r="B4" s="33" t="s">
        <v>286</v>
      </c>
      <c r="C4" s="51">
        <v>8.7153213921884742E-2</v>
      </c>
      <c r="D4" s="51">
        <v>8.5556076921045623E-2</v>
      </c>
      <c r="E4" s="50"/>
      <c r="G4" s="62"/>
    </row>
    <row r="5" spans="1:7" s="33" customFormat="1" ht="14.25" x14ac:dyDescent="0.2">
      <c r="B5" s="33" t="s">
        <v>408</v>
      </c>
      <c r="C5" s="60">
        <v>20</v>
      </c>
      <c r="D5" s="60">
        <v>19</v>
      </c>
      <c r="E5" s="50"/>
    </row>
    <row r="6" spans="1:7" s="33" customFormat="1" ht="14.25" x14ac:dyDescent="0.2">
      <c r="E6" s="52"/>
    </row>
    <row r="7" spans="1:7" s="33" customFormat="1" ht="14.25" x14ac:dyDescent="0.2">
      <c r="E7" s="52"/>
    </row>
    <row r="8" spans="1:7" s="33" customFormat="1" ht="14.25" x14ac:dyDescent="0.2">
      <c r="A8" s="33" t="s">
        <v>142</v>
      </c>
      <c r="B8" s="33" t="s">
        <v>286</v>
      </c>
      <c r="C8" s="50">
        <v>8.6776464868337663E-2</v>
      </c>
      <c r="D8" s="61">
        <v>8.5954876286250856E-2</v>
      </c>
      <c r="E8" s="52"/>
    </row>
    <row r="9" spans="1:7" s="33" customFormat="1" ht="14.25" x14ac:dyDescent="0.2">
      <c r="B9" s="33" t="s">
        <v>408</v>
      </c>
      <c r="C9" s="60">
        <v>19</v>
      </c>
      <c r="D9" s="60">
        <v>18</v>
      </c>
      <c r="E9" s="52"/>
    </row>
    <row r="10" spans="1:7" s="33" customFormat="1" ht="14.25" x14ac:dyDescent="0.2">
      <c r="C10" s="60"/>
      <c r="D10" s="60"/>
      <c r="E10" s="52"/>
    </row>
    <row r="11" spans="1:7" s="38" customFormat="1" x14ac:dyDescent="0.15">
      <c r="A11" s="38" t="s">
        <v>287</v>
      </c>
      <c r="C11" s="53"/>
      <c r="D11" s="54"/>
      <c r="E11" s="54"/>
    </row>
    <row r="12" spans="1:7" s="38" customFormat="1" x14ac:dyDescent="0.15">
      <c r="A12" s="38" t="s">
        <v>407</v>
      </c>
      <c r="C12" s="53"/>
      <c r="D12" s="54"/>
      <c r="E12" s="54"/>
    </row>
    <row r="13" spans="1:7" s="38" customFormat="1" x14ac:dyDescent="0.15">
      <c r="A13" s="38" t="s">
        <v>288</v>
      </c>
      <c r="C13" s="53"/>
      <c r="D13" s="54"/>
      <c r="E13" s="54"/>
    </row>
  </sheetData>
  <phoneticPr fontId="0" type="noConversion"/>
  <hyperlinks>
    <hyperlink ref="G1" location="Contents!A1" display="Contents page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0"/>
  <sheetViews>
    <sheetView zoomScale="120" zoomScaleNormal="120" workbookViewId="0"/>
  </sheetViews>
  <sheetFormatPr defaultRowHeight="10.5" x14ac:dyDescent="0.15"/>
  <cols>
    <col min="1" max="1" width="21.42578125" style="64" customWidth="1"/>
    <col min="2" max="2" width="16.140625" style="64" customWidth="1"/>
    <col min="3" max="3" width="14.7109375" style="64" customWidth="1"/>
    <col min="4" max="4" width="4" style="64" customWidth="1"/>
    <col min="5" max="5" width="17.140625" style="64" customWidth="1"/>
    <col min="6" max="6" width="13.7109375" style="64" bestFit="1" customWidth="1"/>
    <col min="7" max="8" width="10.5703125" style="64" bestFit="1" customWidth="1"/>
    <col min="9" max="9" width="14.85546875" style="64" customWidth="1"/>
    <col min="10" max="16384" width="9.140625" style="64"/>
  </cols>
  <sheetData>
    <row r="1" spans="1:11" s="63" customFormat="1" ht="29.25" customHeight="1" x14ac:dyDescent="0.2">
      <c r="A1" s="192" t="s">
        <v>401</v>
      </c>
      <c r="I1" s="182" t="s">
        <v>366</v>
      </c>
    </row>
    <row r="2" spans="1:11" ht="29.25" customHeight="1" x14ac:dyDescent="0.2">
      <c r="I2" s="65"/>
      <c r="J2" s="66"/>
    </row>
    <row r="3" spans="1:11" s="67" customFormat="1" ht="15" customHeight="1" x14ac:dyDescent="0.2">
      <c r="B3" s="68" t="s">
        <v>60</v>
      </c>
      <c r="E3" s="69" t="s">
        <v>142</v>
      </c>
      <c r="G3" s="65"/>
      <c r="H3" s="70"/>
    </row>
    <row r="4" spans="1:11" s="67" customFormat="1" ht="15" customHeight="1" x14ac:dyDescent="0.2">
      <c r="B4" s="71" t="s">
        <v>340</v>
      </c>
      <c r="C4" s="71" t="s">
        <v>300</v>
      </c>
      <c r="D4" s="71"/>
      <c r="E4" s="71" t="s">
        <v>340</v>
      </c>
      <c r="F4" s="71" t="s">
        <v>300</v>
      </c>
    </row>
    <row r="5" spans="1:11" s="67" customFormat="1" ht="15" customHeight="1" x14ac:dyDescent="0.2">
      <c r="A5" s="67" t="s">
        <v>48</v>
      </c>
      <c r="B5" s="294">
        <v>14</v>
      </c>
      <c r="C5" s="295">
        <v>0.12366759030430116</v>
      </c>
      <c r="D5" s="294"/>
      <c r="E5" s="294">
        <v>17</v>
      </c>
      <c r="F5" s="295">
        <v>9.002332921641279E-2</v>
      </c>
    </row>
    <row r="6" spans="1:11" s="67" customFormat="1" ht="15" customHeight="1" x14ac:dyDescent="0.2">
      <c r="A6" s="67" t="s">
        <v>301</v>
      </c>
      <c r="B6" s="294">
        <v>21</v>
      </c>
      <c r="C6" s="295">
        <v>8.8244849489710175E-2</v>
      </c>
      <c r="D6" s="294"/>
      <c r="E6" s="294">
        <v>19</v>
      </c>
      <c r="F6" s="295">
        <v>8.2161408843278855E-2</v>
      </c>
    </row>
    <row r="7" spans="1:11" s="67" customFormat="1" ht="15" customHeight="1" x14ac:dyDescent="0.2">
      <c r="A7" s="67" t="s">
        <v>302</v>
      </c>
      <c r="B7" s="294">
        <v>21</v>
      </c>
      <c r="C7" s="295">
        <v>8.0690875857521313E-2</v>
      </c>
      <c r="D7" s="294"/>
      <c r="E7" s="294">
        <v>19</v>
      </c>
      <c r="F7" s="295">
        <v>8.794478802545487E-2</v>
      </c>
    </row>
    <row r="8" spans="1:11" s="67" customFormat="1" ht="15" customHeight="1" x14ac:dyDescent="0.2">
      <c r="A8" s="67" t="s">
        <v>303</v>
      </c>
      <c r="B8" s="294">
        <v>18</v>
      </c>
      <c r="C8" s="295">
        <v>8.1597574674841314E-2</v>
      </c>
      <c r="D8" s="294"/>
      <c r="E8" s="294">
        <v>18</v>
      </c>
      <c r="F8" s="295">
        <v>9.3081887858007265E-2</v>
      </c>
    </row>
    <row r="9" spans="1:11" s="67" customFormat="1" ht="15" customHeight="1" x14ac:dyDescent="0.2">
      <c r="A9" s="67" t="s">
        <v>304</v>
      </c>
      <c r="B9" s="294">
        <v>20</v>
      </c>
      <c r="C9" s="295">
        <v>8.7153213921884742E-2</v>
      </c>
      <c r="D9" s="294"/>
      <c r="E9" s="294">
        <v>19</v>
      </c>
      <c r="F9" s="295">
        <v>8.6776464868337663E-2</v>
      </c>
    </row>
    <row r="10" spans="1:11" x14ac:dyDescent="0.15">
      <c r="K10" s="66"/>
    </row>
    <row r="15" spans="1:11" ht="12.75" x14ac:dyDescent="0.2">
      <c r="F15" s="67"/>
      <c r="G15" s="71"/>
      <c r="H15" s="71"/>
      <c r="I15" s="71"/>
      <c r="J15" s="71"/>
      <c r="K15" s="71"/>
    </row>
    <row r="16" spans="1:11" ht="12.75" x14ac:dyDescent="0.2">
      <c r="F16" s="67"/>
      <c r="G16" s="24"/>
      <c r="H16" s="1"/>
      <c r="I16"/>
      <c r="J16"/>
      <c r="K16" s="1"/>
    </row>
    <row r="17" spans="6:11" ht="12.75" x14ac:dyDescent="0.2">
      <c r="F17" s="67"/>
      <c r="G17"/>
      <c r="H17" s="1"/>
      <c r="I17"/>
      <c r="J17"/>
      <c r="K17" s="1"/>
    </row>
    <row r="18" spans="6:11" ht="12.75" x14ac:dyDescent="0.2">
      <c r="F18" s="67"/>
      <c r="G18"/>
      <c r="H18" s="1"/>
      <c r="I18"/>
      <c r="J18"/>
      <c r="K18" s="1"/>
    </row>
    <row r="19" spans="6:11" ht="12.75" x14ac:dyDescent="0.2">
      <c r="F19" s="67"/>
      <c r="G19"/>
      <c r="H19" s="1"/>
      <c r="I19"/>
      <c r="J19"/>
      <c r="K19" s="1"/>
    </row>
    <row r="20" spans="6:11" ht="12.75" x14ac:dyDescent="0.2">
      <c r="F20" s="67"/>
      <c r="G20"/>
      <c r="H20" s="1"/>
      <c r="I20"/>
      <c r="J20"/>
      <c r="K20" s="1"/>
    </row>
  </sheetData>
  <hyperlinks>
    <hyperlink ref="I1" location="Contents!A1" display="Contents page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"/>
  <sheetViews>
    <sheetView zoomScale="130" zoomScaleNormal="130" workbookViewId="0"/>
  </sheetViews>
  <sheetFormatPr defaultRowHeight="10.5" x14ac:dyDescent="0.15"/>
  <cols>
    <col min="12" max="12" width="15.85546875" customWidth="1"/>
    <col min="13" max="13" width="3.7109375" customWidth="1"/>
    <col min="14" max="14" width="13" customWidth="1"/>
  </cols>
  <sheetData>
    <row r="1" spans="1:14" ht="24" customHeight="1" x14ac:dyDescent="0.15">
      <c r="A1" s="193" t="s">
        <v>439</v>
      </c>
      <c r="L1" s="182" t="s">
        <v>366</v>
      </c>
      <c r="M1" s="188"/>
      <c r="N1" s="182" t="s">
        <v>421</v>
      </c>
    </row>
  </sheetData>
  <hyperlinks>
    <hyperlink ref="L1" location="Contents!A1" display="Contents page" xr:uid="{00000000-0004-0000-1000-000000000000}"/>
    <hyperlink ref="N1" location="'Fig 6&amp;7 source'!L3" display="Source data" xr:uid="{00000000-0004-0000-1000-000001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"/>
  <sheetViews>
    <sheetView zoomScale="130" zoomScaleNormal="130" workbookViewId="0"/>
  </sheetViews>
  <sheetFormatPr defaultRowHeight="19.5" customHeight="1" x14ac:dyDescent="0.15"/>
  <cols>
    <col min="1" max="11" width="9.140625" style="37"/>
    <col min="12" max="12" width="16" style="37" customWidth="1"/>
    <col min="13" max="13" width="3.85546875" style="37" customWidth="1"/>
    <col min="14" max="14" width="12.7109375" style="37" customWidth="1"/>
    <col min="15" max="16384" width="9.140625" style="37"/>
  </cols>
  <sheetData>
    <row r="1" spans="1:14" ht="19.5" customHeight="1" x14ac:dyDescent="0.15">
      <c r="A1" s="193" t="s">
        <v>409</v>
      </c>
      <c r="L1" s="182" t="s">
        <v>366</v>
      </c>
      <c r="M1" s="194"/>
      <c r="N1" s="182" t="s">
        <v>373</v>
      </c>
    </row>
    <row r="5" spans="1:14" ht="19.5" customHeight="1" x14ac:dyDescent="0.15">
      <c r="L5" s="39"/>
    </row>
    <row r="6" spans="1:14" ht="19.5" customHeight="1" x14ac:dyDescent="0.15">
      <c r="K6" s="164"/>
      <c r="L6" s="39"/>
    </row>
    <row r="7" spans="1:14" ht="19.5" customHeight="1" x14ac:dyDescent="0.15">
      <c r="L7" s="155"/>
    </row>
  </sheetData>
  <hyperlinks>
    <hyperlink ref="L1" location="Contents!A1" display="Contents page" xr:uid="{00000000-0004-0000-1100-000000000000}"/>
    <hyperlink ref="N1" location="'Fig 6&amp;7 source'!A3" display="Data source" xr:uid="{00000000-0004-0000-1100-000001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"/>
  <sheetViews>
    <sheetView workbookViewId="0"/>
  </sheetViews>
  <sheetFormatPr defaultRowHeight="10.5" x14ac:dyDescent="0.15"/>
  <cols>
    <col min="1" max="15" width="9.140625" style="37"/>
    <col min="16" max="16" width="14.140625" style="37" customWidth="1"/>
    <col min="17" max="17" width="2.140625" style="37" customWidth="1"/>
    <col min="18" max="18" width="13.140625" style="37" customWidth="1"/>
    <col min="19" max="16384" width="9.140625" style="37"/>
  </cols>
  <sheetData>
    <row r="1" spans="1:18" ht="22.5" customHeight="1" x14ac:dyDescent="0.15">
      <c r="A1" s="193" t="s">
        <v>411</v>
      </c>
      <c r="P1" s="182" t="s">
        <v>366</v>
      </c>
      <c r="Q1" s="195"/>
      <c r="R1" s="182" t="s">
        <v>373</v>
      </c>
    </row>
  </sheetData>
  <hyperlinks>
    <hyperlink ref="P1" location="Contents!A1" display="Contents page" xr:uid="{00000000-0004-0000-1200-000000000000}"/>
    <hyperlink ref="R1" location="'Fig 4&amp;8 source'!O3" display="Data source" xr:uid="{00000000-0004-0000-12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9"/>
  <sheetViews>
    <sheetView zoomScale="130" zoomScaleNormal="130" workbookViewId="0"/>
  </sheetViews>
  <sheetFormatPr defaultColWidth="9" defaultRowHeight="10.5" x14ac:dyDescent="0.15"/>
  <cols>
    <col min="1" max="1" width="21.28515625" customWidth="1"/>
    <col min="2" max="2" width="14.5703125" customWidth="1"/>
    <col min="3" max="3" width="15.7109375" customWidth="1"/>
    <col min="4" max="4" width="12.5703125" customWidth="1"/>
    <col min="6" max="6" width="12.7109375" customWidth="1"/>
    <col min="8" max="8" width="15.28515625" customWidth="1"/>
  </cols>
  <sheetData>
    <row r="1" spans="1:8" ht="24.75" customHeight="1" x14ac:dyDescent="0.15">
      <c r="A1" s="190" t="s">
        <v>136</v>
      </c>
      <c r="B1" s="115"/>
      <c r="C1" s="115"/>
      <c r="D1" s="115"/>
      <c r="H1" s="182" t="s">
        <v>366</v>
      </c>
    </row>
    <row r="2" spans="1:8" ht="22.5" customHeight="1" x14ac:dyDescent="0.15">
      <c r="A2" s="115" t="s">
        <v>12</v>
      </c>
      <c r="B2" s="116" t="s">
        <v>133</v>
      </c>
      <c r="C2" s="120" t="s">
        <v>137</v>
      </c>
      <c r="D2" s="120" t="s">
        <v>138</v>
      </c>
      <c r="G2" t="s">
        <v>12</v>
      </c>
    </row>
    <row r="3" spans="1:8" ht="11.25" x14ac:dyDescent="0.15">
      <c r="A3" s="115" t="s">
        <v>15</v>
      </c>
      <c r="B3" s="117">
        <v>420</v>
      </c>
      <c r="C3" s="118">
        <v>-6.55117679741124E-3</v>
      </c>
      <c r="D3" s="118">
        <v>9.2443367767838236E-3</v>
      </c>
      <c r="E3" s="22"/>
      <c r="F3" s="23"/>
    </row>
    <row r="4" spans="1:8" ht="11.25" x14ac:dyDescent="0.15">
      <c r="A4" s="115" t="s">
        <v>142</v>
      </c>
      <c r="B4" s="117">
        <v>320</v>
      </c>
      <c r="C4" s="118">
        <v>6.9850335023811105E-3</v>
      </c>
      <c r="D4" s="118">
        <v>5.1616984455324477E-2</v>
      </c>
      <c r="E4" s="22"/>
      <c r="F4" s="23"/>
    </row>
    <row r="5" spans="1:8" ht="11.25" x14ac:dyDescent="0.15">
      <c r="A5" s="115" t="s">
        <v>14</v>
      </c>
      <c r="B5" s="117">
        <v>400</v>
      </c>
      <c r="C5" s="118">
        <v>-4.8322546029880842E-3</v>
      </c>
      <c r="D5" s="118">
        <v>1.4469932775067251E-2</v>
      </c>
      <c r="E5" s="22"/>
      <c r="F5" s="22"/>
    </row>
    <row r="6" spans="1:8" ht="11.25" x14ac:dyDescent="0.15">
      <c r="A6" s="117"/>
      <c r="B6" s="115" t="s">
        <v>146</v>
      </c>
      <c r="C6" s="119"/>
      <c r="D6" s="119"/>
    </row>
    <row r="7" spans="1:8" ht="11.25" x14ac:dyDescent="0.15">
      <c r="C7" s="118"/>
      <c r="D7" s="118"/>
    </row>
    <row r="8" spans="1:8" ht="11.25" x14ac:dyDescent="0.15">
      <c r="C8" s="118"/>
      <c r="D8" s="118"/>
    </row>
    <row r="9" spans="1:8" x14ac:dyDescent="0.15">
      <c r="G9" s="262"/>
      <c r="H9" s="151"/>
    </row>
  </sheetData>
  <phoneticPr fontId="0" type="noConversion"/>
  <hyperlinks>
    <hyperlink ref="H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J36"/>
  <sheetViews>
    <sheetView workbookViewId="0"/>
  </sheetViews>
  <sheetFormatPr defaultRowHeight="12.75" x14ac:dyDescent="0.2"/>
  <cols>
    <col min="1" max="1" width="9.140625" style="5"/>
    <col min="2" max="2" width="24.5703125" style="5" customWidth="1"/>
    <col min="3" max="3" width="22" style="5" customWidth="1"/>
    <col min="4" max="8" width="12.7109375" style="5" customWidth="1"/>
    <col min="9" max="9" width="9.140625" style="5"/>
    <col min="10" max="10" width="14.42578125" style="5" customWidth="1"/>
    <col min="11" max="16384" width="9.140625" style="5"/>
  </cols>
  <sheetData>
    <row r="1" spans="1:10" ht="28.5" customHeight="1" x14ac:dyDescent="0.2">
      <c r="A1" s="196" t="s">
        <v>402</v>
      </c>
      <c r="D1" s="47"/>
      <c r="E1" s="47"/>
      <c r="F1" s="47"/>
      <c r="G1" s="47"/>
      <c r="J1" s="182" t="s">
        <v>366</v>
      </c>
    </row>
    <row r="2" spans="1:10" x14ac:dyDescent="0.2">
      <c r="D2" s="47"/>
      <c r="E2" s="47"/>
      <c r="F2" s="47"/>
      <c r="G2" s="47"/>
    </row>
    <row r="3" spans="1:10" s="122" customFormat="1" ht="51" customHeight="1" x14ac:dyDescent="0.15">
      <c r="B3" s="115" t="s">
        <v>42</v>
      </c>
      <c r="C3" s="123"/>
      <c r="D3" s="128" t="s">
        <v>43</v>
      </c>
      <c r="E3" s="128" t="s">
        <v>44</v>
      </c>
      <c r="F3" s="128" t="s">
        <v>45</v>
      </c>
      <c r="G3" s="128" t="s">
        <v>46</v>
      </c>
      <c r="H3" s="129" t="s">
        <v>37</v>
      </c>
    </row>
    <row r="4" spans="1:10" s="124" customFormat="1" ht="15" customHeight="1" x14ac:dyDescent="0.15">
      <c r="B4" s="115" t="s">
        <v>47</v>
      </c>
      <c r="C4" s="115"/>
      <c r="D4" s="116" t="s">
        <v>48</v>
      </c>
      <c r="E4" s="116" t="s">
        <v>49</v>
      </c>
      <c r="F4" s="116" t="s">
        <v>50</v>
      </c>
      <c r="G4" s="116" t="s">
        <v>289</v>
      </c>
      <c r="H4" s="116" t="s">
        <v>41</v>
      </c>
    </row>
    <row r="5" spans="1:10" s="124" customFormat="1" ht="15" customHeight="1" x14ac:dyDescent="0.15">
      <c r="B5" s="115" t="s">
        <v>51</v>
      </c>
      <c r="C5" s="115"/>
      <c r="D5" s="125">
        <v>277.85000000000002</v>
      </c>
      <c r="E5" s="125">
        <v>582.15</v>
      </c>
      <c r="F5" s="125">
        <v>803.59</v>
      </c>
      <c r="G5" s="125">
        <v>1019.17</v>
      </c>
      <c r="H5" s="126" t="s">
        <v>41</v>
      </c>
    </row>
    <row r="6" spans="1:10" s="124" customFormat="1" ht="15" customHeight="1" x14ac:dyDescent="0.15">
      <c r="B6" s="115" t="s">
        <v>52</v>
      </c>
      <c r="C6" s="115"/>
      <c r="D6" s="125">
        <v>155</v>
      </c>
      <c r="E6" s="125">
        <v>260</v>
      </c>
      <c r="F6" s="125">
        <v>325</v>
      </c>
      <c r="G6" s="125">
        <v>400</v>
      </c>
      <c r="H6" s="126" t="s">
        <v>41</v>
      </c>
      <c r="J6" s="125"/>
    </row>
    <row r="7" spans="1:10" s="124" customFormat="1" ht="20.100000000000001" customHeight="1" x14ac:dyDescent="0.15">
      <c r="B7" s="115" t="s">
        <v>53</v>
      </c>
      <c r="C7" s="115"/>
      <c r="D7" s="121"/>
      <c r="E7" s="121"/>
      <c r="F7" s="121"/>
      <c r="G7" s="121"/>
      <c r="H7" s="121"/>
    </row>
    <row r="8" spans="1:10" s="124" customFormat="1" ht="15" customHeight="1" x14ac:dyDescent="0.15">
      <c r="B8" s="115"/>
      <c r="C8" s="115" t="s">
        <v>60</v>
      </c>
      <c r="D8" s="200">
        <v>27</v>
      </c>
      <c r="E8" s="200">
        <v>199</v>
      </c>
      <c r="F8" s="200">
        <v>899</v>
      </c>
      <c r="G8" s="200">
        <v>2233</v>
      </c>
      <c r="H8" s="200">
        <v>3358</v>
      </c>
      <c r="J8" s="145"/>
    </row>
    <row r="9" spans="1:10" s="124" customFormat="1" ht="15" customHeight="1" x14ac:dyDescent="0.15">
      <c r="B9" s="115"/>
      <c r="C9" s="115" t="s">
        <v>142</v>
      </c>
      <c r="D9" s="200">
        <v>113</v>
      </c>
      <c r="E9" s="200">
        <v>1134</v>
      </c>
      <c r="F9" s="200">
        <v>2223</v>
      </c>
      <c r="G9" s="200">
        <v>1045</v>
      </c>
      <c r="H9" s="200">
        <v>4515</v>
      </c>
      <c r="J9" s="145"/>
    </row>
    <row r="10" spans="1:10" s="124" customFormat="1" ht="15" customHeight="1" x14ac:dyDescent="0.15">
      <c r="B10" s="115"/>
      <c r="C10" s="115" t="s">
        <v>14</v>
      </c>
      <c r="D10" s="200">
        <v>140</v>
      </c>
      <c r="E10" s="200">
        <v>1333</v>
      </c>
      <c r="F10" s="200">
        <v>3122</v>
      </c>
      <c r="G10" s="200">
        <v>3278</v>
      </c>
      <c r="H10" s="200">
        <v>7873</v>
      </c>
      <c r="J10" s="145"/>
    </row>
    <row r="11" spans="1:10" s="124" customFormat="1" ht="20.100000000000001" customHeight="1" x14ac:dyDescent="0.15">
      <c r="B11" s="115" t="s">
        <v>54</v>
      </c>
      <c r="C11" s="115"/>
      <c r="D11" s="200"/>
      <c r="E11" s="200"/>
      <c r="F11" s="200"/>
      <c r="G11" s="200"/>
      <c r="H11" s="200"/>
    </row>
    <row r="12" spans="1:10" s="124" customFormat="1" ht="15" customHeight="1" x14ac:dyDescent="0.15">
      <c r="B12" s="115"/>
      <c r="C12" s="115" t="s">
        <v>60</v>
      </c>
      <c r="D12" s="127">
        <v>3.0000000000000001E-3</v>
      </c>
      <c r="E12" s="127">
        <v>1.2999999999999999E-2</v>
      </c>
      <c r="F12" s="127">
        <v>6.3E-2</v>
      </c>
      <c r="G12" s="127">
        <v>0.29599999999999999</v>
      </c>
      <c r="H12" s="127">
        <v>7.1999999999999995E-2</v>
      </c>
    </row>
    <row r="13" spans="1:10" s="124" customFormat="1" ht="15" customHeight="1" x14ac:dyDescent="0.15">
      <c r="B13" s="115"/>
      <c r="C13" s="115" t="s">
        <v>142</v>
      </c>
      <c r="D13" s="127">
        <v>0.17399999999999999</v>
      </c>
      <c r="E13" s="127">
        <v>0.47499999999999998</v>
      </c>
      <c r="F13" s="127">
        <v>0.47699999999999998</v>
      </c>
      <c r="G13" s="127">
        <v>0.50600000000000001</v>
      </c>
      <c r="H13" s="127">
        <v>0.46200000000000002</v>
      </c>
    </row>
    <row r="14" spans="1:10" s="124" customFormat="1" ht="15" customHeight="1" x14ac:dyDescent="0.15">
      <c r="B14" s="115"/>
      <c r="C14" s="115" t="s">
        <v>14</v>
      </c>
      <c r="D14" s="127">
        <v>1.4E-2</v>
      </c>
      <c r="E14" s="127">
        <v>7.3999999999999996E-2</v>
      </c>
      <c r="F14" s="127">
        <v>0.16500000000000001</v>
      </c>
      <c r="G14" s="127">
        <v>0.34100000000000003</v>
      </c>
      <c r="H14" s="127">
        <v>0.14000000000000001</v>
      </c>
    </row>
    <row r="15" spans="1:10" x14ac:dyDescent="0.2">
      <c r="B15" s="4"/>
      <c r="C15" s="4"/>
    </row>
    <row r="18" customFormat="1" ht="10.5" x14ac:dyDescent="0.15"/>
    <row r="19" customFormat="1" ht="10.5" x14ac:dyDescent="0.15"/>
    <row r="20" customFormat="1" ht="10.5" x14ac:dyDescent="0.15"/>
    <row r="21" customFormat="1" ht="10.5" x14ac:dyDescent="0.15"/>
    <row r="22" customFormat="1" ht="10.5" x14ac:dyDescent="0.15"/>
    <row r="23" customFormat="1" ht="10.5" x14ac:dyDescent="0.15"/>
    <row r="24" customFormat="1" ht="10.5" x14ac:dyDescent="0.15"/>
    <row r="25" customFormat="1" ht="10.5" x14ac:dyDescent="0.15"/>
    <row r="26" customFormat="1" ht="10.5" x14ac:dyDescent="0.15"/>
    <row r="27" customFormat="1" ht="10.5" x14ac:dyDescent="0.15"/>
    <row r="28" customFormat="1" ht="10.5" x14ac:dyDescent="0.15"/>
    <row r="29" customFormat="1" ht="10.5" x14ac:dyDescent="0.15"/>
    <row r="30" customFormat="1" ht="10.5" x14ac:dyDescent="0.15"/>
    <row r="31" customFormat="1" ht="10.5" x14ac:dyDescent="0.15"/>
    <row r="32" customFormat="1" ht="10.5" x14ac:dyDescent="0.15"/>
    <row r="33" customFormat="1" ht="10.5" x14ac:dyDescent="0.15"/>
    <row r="34" customFormat="1" ht="10.5" x14ac:dyDescent="0.15"/>
    <row r="35" customFormat="1" ht="10.5" x14ac:dyDescent="0.15"/>
    <row r="36" customFormat="1" ht="10.5" x14ac:dyDescent="0.15"/>
  </sheetData>
  <phoneticPr fontId="0" type="noConversion"/>
  <hyperlinks>
    <hyperlink ref="J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8"/>
  <sheetViews>
    <sheetView zoomScaleNormal="100" workbookViewId="0"/>
  </sheetViews>
  <sheetFormatPr defaultRowHeight="10.5" x14ac:dyDescent="0.15"/>
  <cols>
    <col min="16" max="16" width="18.28515625" customWidth="1"/>
  </cols>
  <sheetData>
    <row r="1" spans="1:17" ht="37.5" customHeight="1" x14ac:dyDescent="0.2">
      <c r="A1" s="181" t="s">
        <v>415</v>
      </c>
      <c r="B1" s="58"/>
      <c r="P1" s="182" t="s">
        <v>366</v>
      </c>
    </row>
    <row r="2" spans="1:17" ht="14.25" x14ac:dyDescent="0.2">
      <c r="B2" s="58"/>
    </row>
    <row r="3" spans="1:17" ht="12.75" x14ac:dyDescent="0.2">
      <c r="O3" s="106"/>
      <c r="P3" s="37"/>
      <c r="Q3" s="37"/>
    </row>
    <row r="18" spans="12:12" ht="19.5" x14ac:dyDescent="0.25">
      <c r="L18" s="264"/>
    </row>
  </sheetData>
  <hyperlinks>
    <hyperlink ref="P1" location="Contents!A1" display="Contents page" xr:uid="{00000000-0004-0000-1400-000000000000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17"/>
  <sheetViews>
    <sheetView zoomScaleNormal="100" workbookViewId="0"/>
  </sheetViews>
  <sheetFormatPr defaultRowHeight="10.5" x14ac:dyDescent="0.15"/>
  <cols>
    <col min="14" max="14" width="18.85546875" customWidth="1"/>
  </cols>
  <sheetData>
    <row r="1" spans="1:14" ht="27" customHeight="1" x14ac:dyDescent="0.15">
      <c r="A1" s="181" t="s">
        <v>416</v>
      </c>
      <c r="N1" s="182" t="s">
        <v>366</v>
      </c>
    </row>
    <row r="17" spans="15:15" ht="19.5" x14ac:dyDescent="0.25">
      <c r="O17" s="264"/>
    </row>
  </sheetData>
  <hyperlinks>
    <hyperlink ref="N1" location="Contents!A1" display="Contents page" xr:uid="{00000000-0004-0000-1500-000000000000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defaultColWidth="24.7109375" defaultRowHeight="12.75" x14ac:dyDescent="0.2"/>
  <cols>
    <col min="1" max="1" width="28.5703125" style="106" customWidth="1"/>
    <col min="2" max="11" width="10.7109375" style="106" customWidth="1"/>
    <col min="12" max="16384" width="24.7109375" style="106"/>
  </cols>
  <sheetData>
    <row r="1" spans="1:13" ht="30.75" customHeight="1" x14ac:dyDescent="0.2">
      <c r="A1" s="197" t="s">
        <v>403</v>
      </c>
      <c r="B1" s="104"/>
      <c r="C1" s="104"/>
      <c r="D1" s="104"/>
      <c r="E1" s="104"/>
      <c r="F1" s="104"/>
      <c r="G1" s="105"/>
      <c r="H1" s="105"/>
      <c r="I1" s="105"/>
      <c r="J1" s="105"/>
      <c r="K1" s="105"/>
      <c r="M1" s="182" t="s">
        <v>366</v>
      </c>
    </row>
    <row r="2" spans="1:13" ht="20.100000000000001" customHeight="1" x14ac:dyDescent="0.2">
      <c r="A2" s="112"/>
      <c r="B2" s="299" t="s">
        <v>55</v>
      </c>
      <c r="C2" s="299"/>
      <c r="D2" s="300" t="s">
        <v>56</v>
      </c>
      <c r="E2" s="300"/>
      <c r="F2" s="299" t="s">
        <v>57</v>
      </c>
      <c r="G2" s="299"/>
      <c r="H2" s="300" t="s">
        <v>62</v>
      </c>
      <c r="I2" s="300"/>
      <c r="J2" s="301" t="s">
        <v>37</v>
      </c>
      <c r="K2" s="301"/>
    </row>
    <row r="3" spans="1:13" ht="20.100000000000001" customHeight="1" x14ac:dyDescent="0.2">
      <c r="A3" s="114" t="s">
        <v>30</v>
      </c>
      <c r="B3" s="113" t="s">
        <v>58</v>
      </c>
      <c r="C3" s="113" t="s">
        <v>59</v>
      </c>
      <c r="D3" s="114" t="s">
        <v>58</v>
      </c>
      <c r="E3" s="114" t="s">
        <v>59</v>
      </c>
      <c r="F3" s="113" t="s">
        <v>58</v>
      </c>
      <c r="G3" s="113" t="s">
        <v>59</v>
      </c>
      <c r="H3" s="114" t="s">
        <v>58</v>
      </c>
      <c r="I3" s="114" t="s">
        <v>59</v>
      </c>
      <c r="J3" s="113" t="s">
        <v>58</v>
      </c>
      <c r="K3" s="113" t="s">
        <v>59</v>
      </c>
    </row>
    <row r="4" spans="1:13" ht="20.100000000000001" customHeight="1" x14ac:dyDescent="0.2">
      <c r="A4" s="107" t="s">
        <v>16</v>
      </c>
      <c r="B4" s="252">
        <v>7</v>
      </c>
      <c r="C4" s="253">
        <v>1E-3</v>
      </c>
      <c r="D4" s="255">
        <v>49</v>
      </c>
      <c r="E4" s="254">
        <v>8.9999999999999993E-3</v>
      </c>
      <c r="F4" s="252">
        <v>39</v>
      </c>
      <c r="G4" s="253">
        <v>3.4000000000000002E-2</v>
      </c>
      <c r="H4" s="255">
        <v>30</v>
      </c>
      <c r="I4" s="254">
        <v>0.14599999999999999</v>
      </c>
      <c r="J4" s="252">
        <v>125</v>
      </c>
      <c r="K4" s="253">
        <v>0.01</v>
      </c>
    </row>
    <row r="5" spans="1:13" ht="20.100000000000001" customHeight="1" x14ac:dyDescent="0.2">
      <c r="A5" s="107" t="s">
        <v>17</v>
      </c>
      <c r="B5" s="252">
        <v>1</v>
      </c>
      <c r="C5" s="253">
        <v>1E-3</v>
      </c>
      <c r="D5" s="255">
        <v>8</v>
      </c>
      <c r="E5" s="254">
        <v>4.0000000000000001E-3</v>
      </c>
      <c r="F5" s="252">
        <v>25</v>
      </c>
      <c r="G5" s="253">
        <v>1.4E-2</v>
      </c>
      <c r="H5" s="255">
        <v>61</v>
      </c>
      <c r="I5" s="254">
        <v>5.7000000000000002E-2</v>
      </c>
      <c r="J5" s="252">
        <v>95</v>
      </c>
      <c r="K5" s="253">
        <v>1.7000000000000001E-2</v>
      </c>
    </row>
    <row r="6" spans="1:13" ht="20.100000000000001" customHeight="1" x14ac:dyDescent="0.2">
      <c r="A6" s="107" t="s">
        <v>18</v>
      </c>
      <c r="B6" s="252">
        <v>2</v>
      </c>
      <c r="C6" s="253">
        <v>3.0000000000000001E-3</v>
      </c>
      <c r="D6" s="255">
        <v>13</v>
      </c>
      <c r="E6" s="254">
        <v>8.0000000000000002E-3</v>
      </c>
      <c r="F6" s="252">
        <v>15</v>
      </c>
      <c r="G6" s="253">
        <v>1.4E-2</v>
      </c>
      <c r="H6" s="255">
        <v>45</v>
      </c>
      <c r="I6" s="254">
        <v>8.5999999999999993E-2</v>
      </c>
      <c r="J6" s="252">
        <v>75</v>
      </c>
      <c r="K6" s="253">
        <v>1.9E-2</v>
      </c>
    </row>
    <row r="7" spans="1:13" ht="20.100000000000001" customHeight="1" x14ac:dyDescent="0.2">
      <c r="A7" s="107" t="s">
        <v>19</v>
      </c>
      <c r="B7" s="252">
        <v>3</v>
      </c>
      <c r="C7" s="253">
        <v>8.0000000000000002E-3</v>
      </c>
      <c r="D7" s="255">
        <v>34</v>
      </c>
      <c r="E7" s="254">
        <v>2.4E-2</v>
      </c>
      <c r="F7" s="252">
        <v>438</v>
      </c>
      <c r="G7" s="253">
        <v>0.14699999999999999</v>
      </c>
      <c r="H7" s="255">
        <v>1119</v>
      </c>
      <c r="I7" s="254">
        <v>0.49099999999999999</v>
      </c>
      <c r="J7" s="252">
        <v>1594</v>
      </c>
      <c r="K7" s="253">
        <v>0.22700000000000001</v>
      </c>
    </row>
    <row r="8" spans="1:13" ht="20.100000000000001" customHeight="1" x14ac:dyDescent="0.2">
      <c r="A8" s="107" t="s">
        <v>20</v>
      </c>
      <c r="B8" s="252">
        <v>3</v>
      </c>
      <c r="C8" s="253">
        <v>4.0000000000000001E-3</v>
      </c>
      <c r="D8" s="255">
        <v>6</v>
      </c>
      <c r="E8" s="254">
        <v>4.0000000000000001E-3</v>
      </c>
      <c r="F8" s="252">
        <v>51</v>
      </c>
      <c r="G8" s="253">
        <v>3.3000000000000002E-2</v>
      </c>
      <c r="H8" s="255">
        <v>137</v>
      </c>
      <c r="I8" s="254">
        <v>0.222</v>
      </c>
      <c r="J8" s="252">
        <v>197</v>
      </c>
      <c r="K8" s="253">
        <v>4.3999999999999997E-2</v>
      </c>
    </row>
    <row r="9" spans="1:13" ht="20.100000000000001" customHeight="1" x14ac:dyDescent="0.2">
      <c r="A9" s="107" t="s">
        <v>21</v>
      </c>
      <c r="B9" s="252">
        <v>8</v>
      </c>
      <c r="C9" s="253">
        <v>1.4E-2</v>
      </c>
      <c r="D9" s="255">
        <v>19</v>
      </c>
      <c r="E9" s="254">
        <v>1.2E-2</v>
      </c>
      <c r="F9" s="252">
        <v>40</v>
      </c>
      <c r="G9" s="253">
        <v>2.7E-2</v>
      </c>
      <c r="H9" s="255">
        <v>206</v>
      </c>
      <c r="I9" s="254">
        <v>0.28699999999999998</v>
      </c>
      <c r="J9" s="252">
        <v>273</v>
      </c>
      <c r="K9" s="253">
        <v>6.3E-2</v>
      </c>
    </row>
    <row r="10" spans="1:13" ht="20.100000000000001" customHeight="1" x14ac:dyDescent="0.2">
      <c r="A10" s="107" t="s">
        <v>22</v>
      </c>
      <c r="B10" s="252">
        <v>1</v>
      </c>
      <c r="C10" s="253">
        <v>1.0999999999999999E-2</v>
      </c>
      <c r="D10" s="255">
        <v>6</v>
      </c>
      <c r="E10" s="254">
        <v>0.01</v>
      </c>
      <c r="F10" s="252">
        <v>10</v>
      </c>
      <c r="G10" s="253">
        <v>8.9999999999999993E-3</v>
      </c>
      <c r="H10" s="255">
        <v>30</v>
      </c>
      <c r="I10" s="254">
        <v>7.0000000000000007E-2</v>
      </c>
      <c r="J10" s="252">
        <v>47</v>
      </c>
      <c r="K10" s="253">
        <v>2.1000000000000001E-2</v>
      </c>
    </row>
    <row r="11" spans="1:13" ht="20.100000000000001" customHeight="1" x14ac:dyDescent="0.2">
      <c r="A11" s="107" t="s">
        <v>23</v>
      </c>
      <c r="B11" s="252">
        <v>1</v>
      </c>
      <c r="C11" s="253">
        <v>5.0000000000000001E-3</v>
      </c>
      <c r="D11" s="255">
        <v>34</v>
      </c>
      <c r="E11" s="254">
        <v>4.2999999999999997E-2</v>
      </c>
      <c r="F11" s="252">
        <v>189</v>
      </c>
      <c r="G11" s="253">
        <v>9.2999999999999999E-2</v>
      </c>
      <c r="H11" s="255">
        <v>545</v>
      </c>
      <c r="I11" s="254">
        <v>0.42199999999999999</v>
      </c>
      <c r="J11" s="252">
        <v>769</v>
      </c>
      <c r="K11" s="253">
        <v>0.17699999999999999</v>
      </c>
    </row>
    <row r="12" spans="1:13" ht="20.100000000000001" customHeight="1" x14ac:dyDescent="0.2">
      <c r="A12" s="107" t="s">
        <v>24</v>
      </c>
      <c r="B12" s="252">
        <v>1</v>
      </c>
      <c r="C12" s="253">
        <v>8.9999999999999993E-3</v>
      </c>
      <c r="D12" s="255">
        <v>30</v>
      </c>
      <c r="E12" s="254">
        <v>5.8000000000000003E-2</v>
      </c>
      <c r="F12" s="252">
        <v>92</v>
      </c>
      <c r="G12" s="253">
        <v>8.1000000000000003E-2</v>
      </c>
      <c r="H12" s="255">
        <v>60</v>
      </c>
      <c r="I12" s="254">
        <v>0.153</v>
      </c>
      <c r="J12" s="252">
        <v>183</v>
      </c>
      <c r="K12" s="253">
        <v>8.4000000000000005E-2</v>
      </c>
    </row>
    <row r="13" spans="1:13" s="111" customFormat="1" ht="30" customHeight="1" x14ac:dyDescent="0.15">
      <c r="A13" s="110" t="s">
        <v>60</v>
      </c>
      <c r="B13" s="252">
        <v>27</v>
      </c>
      <c r="C13" s="253">
        <v>3.0000000000000001E-3</v>
      </c>
      <c r="D13" s="255">
        <v>199</v>
      </c>
      <c r="E13" s="254">
        <v>1.2999999999999999E-2</v>
      </c>
      <c r="F13" s="252">
        <v>899</v>
      </c>
      <c r="G13" s="253">
        <v>6.3E-2</v>
      </c>
      <c r="H13" s="255">
        <v>2233</v>
      </c>
      <c r="I13" s="254">
        <v>0.29599999999999999</v>
      </c>
      <c r="J13" s="252">
        <v>3358</v>
      </c>
      <c r="K13" s="253">
        <v>7.1999999999999995E-2</v>
      </c>
    </row>
    <row r="14" spans="1:13" ht="20.100000000000001" customHeight="1" x14ac:dyDescent="0.2">
      <c r="A14" s="107" t="s">
        <v>25</v>
      </c>
      <c r="B14" s="252">
        <v>11</v>
      </c>
      <c r="C14" s="253">
        <v>5.7000000000000002E-2</v>
      </c>
      <c r="D14" s="255">
        <v>163</v>
      </c>
      <c r="E14" s="254">
        <v>0.23300000000000001</v>
      </c>
      <c r="F14" s="252">
        <v>373</v>
      </c>
      <c r="G14" s="253">
        <v>0.26800000000000002</v>
      </c>
      <c r="H14" s="255">
        <v>210</v>
      </c>
      <c r="I14" s="254">
        <v>0.29399999999999998</v>
      </c>
      <c r="J14" s="252">
        <v>757</v>
      </c>
      <c r="K14" s="253">
        <v>0.252</v>
      </c>
    </row>
    <row r="15" spans="1:13" ht="20.100000000000001" customHeight="1" x14ac:dyDescent="0.2">
      <c r="A15" s="107" t="s">
        <v>26</v>
      </c>
      <c r="B15" s="252">
        <v>25</v>
      </c>
      <c r="C15" s="253">
        <v>0.20499999999999999</v>
      </c>
      <c r="D15" s="255">
        <v>265</v>
      </c>
      <c r="E15" s="254">
        <v>0.628</v>
      </c>
      <c r="F15" s="252">
        <v>521</v>
      </c>
      <c r="G15" s="253">
        <v>0.65800000000000003</v>
      </c>
      <c r="H15" s="255">
        <v>219</v>
      </c>
      <c r="I15" s="254">
        <v>0.65</v>
      </c>
      <c r="J15" s="252">
        <v>1030</v>
      </c>
      <c r="K15" s="253">
        <v>0.61599999999999999</v>
      </c>
    </row>
    <row r="16" spans="1:13" ht="20.100000000000001" customHeight="1" x14ac:dyDescent="0.2">
      <c r="A16" s="107" t="s">
        <v>27</v>
      </c>
      <c r="B16" s="252">
        <v>20</v>
      </c>
      <c r="C16" s="253">
        <v>0.17199999999999999</v>
      </c>
      <c r="D16" s="255">
        <v>309</v>
      </c>
      <c r="E16" s="254">
        <v>0.63800000000000001</v>
      </c>
      <c r="F16" s="252">
        <v>493</v>
      </c>
      <c r="G16" s="253">
        <v>0.55300000000000005</v>
      </c>
      <c r="H16" s="255">
        <v>240</v>
      </c>
      <c r="I16" s="254">
        <v>0.61499999999999999</v>
      </c>
      <c r="J16" s="252">
        <v>1062</v>
      </c>
      <c r="K16" s="253">
        <v>0.56399999999999995</v>
      </c>
    </row>
    <row r="17" spans="1:11" ht="20.100000000000001" customHeight="1" x14ac:dyDescent="0.2">
      <c r="A17" s="107" t="s">
        <v>28</v>
      </c>
      <c r="B17" s="252">
        <v>28</v>
      </c>
      <c r="C17" s="253">
        <v>0.246</v>
      </c>
      <c r="D17" s="255">
        <v>214</v>
      </c>
      <c r="E17" s="254">
        <v>0.49</v>
      </c>
      <c r="F17" s="252">
        <v>430</v>
      </c>
      <c r="G17" s="253">
        <v>0.52100000000000002</v>
      </c>
      <c r="H17" s="255">
        <v>171</v>
      </c>
      <c r="I17" s="254">
        <v>0.54600000000000004</v>
      </c>
      <c r="J17" s="252">
        <v>843</v>
      </c>
      <c r="K17" s="253">
        <v>0.499</v>
      </c>
    </row>
    <row r="18" spans="1:11" ht="20.100000000000001" customHeight="1" x14ac:dyDescent="0.2">
      <c r="A18" s="107" t="s">
        <v>29</v>
      </c>
      <c r="B18" s="252">
        <v>29</v>
      </c>
      <c r="C18" s="253">
        <v>0.28399999999999997</v>
      </c>
      <c r="D18" s="255">
        <v>183</v>
      </c>
      <c r="E18" s="254">
        <v>0.53200000000000003</v>
      </c>
      <c r="F18" s="252">
        <v>406</v>
      </c>
      <c r="G18" s="253">
        <v>0.53300000000000003</v>
      </c>
      <c r="H18" s="255">
        <v>205</v>
      </c>
      <c r="I18" s="254">
        <v>0.65700000000000003</v>
      </c>
      <c r="J18" s="252">
        <v>823</v>
      </c>
      <c r="K18" s="253">
        <v>0.54100000000000004</v>
      </c>
    </row>
    <row r="19" spans="1:11" s="109" customFormat="1" ht="30" customHeight="1" x14ac:dyDescent="0.15">
      <c r="A19" s="108" t="s">
        <v>142</v>
      </c>
      <c r="B19" s="252">
        <v>113</v>
      </c>
      <c r="C19" s="253">
        <v>0.17399999999999999</v>
      </c>
      <c r="D19" s="255">
        <v>1134</v>
      </c>
      <c r="E19" s="254">
        <v>0.47499999999999998</v>
      </c>
      <c r="F19" s="252">
        <v>2223</v>
      </c>
      <c r="G19" s="253">
        <v>0.47699999999999998</v>
      </c>
      <c r="H19" s="255">
        <v>1045</v>
      </c>
      <c r="I19" s="254">
        <v>0.50600000000000001</v>
      </c>
      <c r="J19" s="252">
        <v>4515</v>
      </c>
      <c r="K19" s="253">
        <v>0.46200000000000002</v>
      </c>
    </row>
    <row r="20" spans="1:11" s="109" customFormat="1" ht="30" customHeight="1" x14ac:dyDescent="0.15">
      <c r="A20" s="108" t="s">
        <v>14</v>
      </c>
      <c r="B20" s="252">
        <v>140</v>
      </c>
      <c r="C20" s="253">
        <v>1.4E-2</v>
      </c>
      <c r="D20" s="255">
        <v>1333</v>
      </c>
      <c r="E20" s="254">
        <v>7.3999999999999996E-2</v>
      </c>
      <c r="F20" s="252">
        <v>3122</v>
      </c>
      <c r="G20" s="253">
        <v>0.16500000000000001</v>
      </c>
      <c r="H20" s="255">
        <v>3278</v>
      </c>
      <c r="I20" s="254">
        <v>0.34100000000000003</v>
      </c>
      <c r="J20" s="252">
        <v>7873</v>
      </c>
      <c r="K20" s="253">
        <v>0.14000000000000001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3"/>
  <sheetViews>
    <sheetView zoomScale="140" zoomScaleNormal="140" workbookViewId="0">
      <pane xSplit="2" ySplit="3" topLeftCell="AD139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ColWidth="8" defaultRowHeight="12.75" outlineLevelCol="1" x14ac:dyDescent="0.2"/>
  <cols>
    <col min="1" max="1" width="19" style="37" bestFit="1" customWidth="1"/>
    <col min="2" max="2" width="28.28515625" style="40" bestFit="1" customWidth="1"/>
    <col min="3" max="4" width="8.7109375" style="37" customWidth="1"/>
    <col min="5" max="9" width="8.7109375" style="139" customWidth="1"/>
    <col min="10" max="11" width="8.7109375" style="37" customWidth="1"/>
    <col min="12" max="16" width="8.7109375" style="139" customWidth="1"/>
    <col min="17" max="18" width="8.7109375" style="37" hidden="1" customWidth="1" outlineLevel="1"/>
    <col min="19" max="23" width="8.7109375" style="139" hidden="1" customWidth="1" outlineLevel="1"/>
    <col min="24" max="24" width="8.7109375" style="37" customWidth="1" collapsed="1"/>
    <col min="25" max="25" width="8.7109375" style="37" customWidth="1"/>
    <col min="26" max="30" width="8.7109375" style="139" customWidth="1"/>
    <col min="31" max="32" width="8.7109375" style="37" customWidth="1"/>
    <col min="33" max="36" width="8.7109375" style="139" customWidth="1"/>
    <col min="37" max="37" width="10.85546875" style="139" customWidth="1" collapsed="1"/>
    <col min="38" max="39" width="8.7109375" style="37" customWidth="1" outlineLevel="1"/>
    <col min="40" max="43" width="8.7109375" style="139" customWidth="1" outlineLevel="1"/>
    <col min="44" max="44" width="8.7109375" style="139" customWidth="1" outlineLevel="1" collapsed="1"/>
    <col min="45" max="45" width="9.85546875" style="37" customWidth="1"/>
    <col min="46" max="256" width="8" style="37"/>
    <col min="257" max="257" width="19" style="37" bestFit="1" customWidth="1"/>
    <col min="258" max="258" width="28.28515625" style="37" bestFit="1" customWidth="1"/>
    <col min="259" max="300" width="8.7109375" style="37" customWidth="1"/>
    <col min="301" max="512" width="8" style="37"/>
    <col min="513" max="513" width="19" style="37" bestFit="1" customWidth="1"/>
    <col min="514" max="514" width="28.28515625" style="37" bestFit="1" customWidth="1"/>
    <col min="515" max="556" width="8.7109375" style="37" customWidth="1"/>
    <col min="557" max="768" width="8" style="37"/>
    <col min="769" max="769" width="19" style="37" bestFit="1" customWidth="1"/>
    <col min="770" max="770" width="28.28515625" style="37" bestFit="1" customWidth="1"/>
    <col min="771" max="812" width="8.7109375" style="37" customWidth="1"/>
    <col min="813" max="1024" width="8" style="37"/>
    <col min="1025" max="1025" width="19" style="37" bestFit="1" customWidth="1"/>
    <col min="1026" max="1026" width="28.28515625" style="37" bestFit="1" customWidth="1"/>
    <col min="1027" max="1068" width="8.7109375" style="37" customWidth="1"/>
    <col min="1069" max="1280" width="8" style="37"/>
    <col min="1281" max="1281" width="19" style="37" bestFit="1" customWidth="1"/>
    <col min="1282" max="1282" width="28.28515625" style="37" bestFit="1" customWidth="1"/>
    <col min="1283" max="1324" width="8.7109375" style="37" customWidth="1"/>
    <col min="1325" max="1536" width="8" style="37"/>
    <col min="1537" max="1537" width="19" style="37" bestFit="1" customWidth="1"/>
    <col min="1538" max="1538" width="28.28515625" style="37" bestFit="1" customWidth="1"/>
    <col min="1539" max="1580" width="8.7109375" style="37" customWidth="1"/>
    <col min="1581" max="1792" width="8" style="37"/>
    <col min="1793" max="1793" width="19" style="37" bestFit="1" customWidth="1"/>
    <col min="1794" max="1794" width="28.28515625" style="37" bestFit="1" customWidth="1"/>
    <col min="1795" max="1836" width="8.7109375" style="37" customWidth="1"/>
    <col min="1837" max="2048" width="8" style="37"/>
    <col min="2049" max="2049" width="19" style="37" bestFit="1" customWidth="1"/>
    <col min="2050" max="2050" width="28.28515625" style="37" bestFit="1" customWidth="1"/>
    <col min="2051" max="2092" width="8.7109375" style="37" customWidth="1"/>
    <col min="2093" max="2304" width="8" style="37"/>
    <col min="2305" max="2305" width="19" style="37" bestFit="1" customWidth="1"/>
    <col min="2306" max="2306" width="28.28515625" style="37" bestFit="1" customWidth="1"/>
    <col min="2307" max="2348" width="8.7109375" style="37" customWidth="1"/>
    <col min="2349" max="2560" width="8" style="37"/>
    <col min="2561" max="2561" width="19" style="37" bestFit="1" customWidth="1"/>
    <col min="2562" max="2562" width="28.28515625" style="37" bestFit="1" customWidth="1"/>
    <col min="2563" max="2604" width="8.7109375" style="37" customWidth="1"/>
    <col min="2605" max="2816" width="8" style="37"/>
    <col min="2817" max="2817" width="19" style="37" bestFit="1" customWidth="1"/>
    <col min="2818" max="2818" width="28.28515625" style="37" bestFit="1" customWidth="1"/>
    <col min="2819" max="2860" width="8.7109375" style="37" customWidth="1"/>
    <col min="2861" max="3072" width="8" style="37"/>
    <col min="3073" max="3073" width="19" style="37" bestFit="1" customWidth="1"/>
    <col min="3074" max="3074" width="28.28515625" style="37" bestFit="1" customWidth="1"/>
    <col min="3075" max="3116" width="8.7109375" style="37" customWidth="1"/>
    <col min="3117" max="3328" width="8" style="37"/>
    <col min="3329" max="3329" width="19" style="37" bestFit="1" customWidth="1"/>
    <col min="3330" max="3330" width="28.28515625" style="37" bestFit="1" customWidth="1"/>
    <col min="3331" max="3372" width="8.7109375" style="37" customWidth="1"/>
    <col min="3373" max="3584" width="8" style="37"/>
    <col min="3585" max="3585" width="19" style="37" bestFit="1" customWidth="1"/>
    <col min="3586" max="3586" width="28.28515625" style="37" bestFit="1" customWidth="1"/>
    <col min="3587" max="3628" width="8.7109375" style="37" customWidth="1"/>
    <col min="3629" max="3840" width="8" style="37"/>
    <col min="3841" max="3841" width="19" style="37" bestFit="1" customWidth="1"/>
    <col min="3842" max="3842" width="28.28515625" style="37" bestFit="1" customWidth="1"/>
    <col min="3843" max="3884" width="8.7109375" style="37" customWidth="1"/>
    <col min="3885" max="4096" width="8" style="37"/>
    <col min="4097" max="4097" width="19" style="37" bestFit="1" customWidth="1"/>
    <col min="4098" max="4098" width="28.28515625" style="37" bestFit="1" customWidth="1"/>
    <col min="4099" max="4140" width="8.7109375" style="37" customWidth="1"/>
    <col min="4141" max="4352" width="8" style="37"/>
    <col min="4353" max="4353" width="19" style="37" bestFit="1" customWidth="1"/>
    <col min="4354" max="4354" width="28.28515625" style="37" bestFit="1" customWidth="1"/>
    <col min="4355" max="4396" width="8.7109375" style="37" customWidth="1"/>
    <col min="4397" max="4608" width="8" style="37"/>
    <col min="4609" max="4609" width="19" style="37" bestFit="1" customWidth="1"/>
    <col min="4610" max="4610" width="28.28515625" style="37" bestFit="1" customWidth="1"/>
    <col min="4611" max="4652" width="8.7109375" style="37" customWidth="1"/>
    <col min="4653" max="4864" width="8" style="37"/>
    <col min="4865" max="4865" width="19" style="37" bestFit="1" customWidth="1"/>
    <col min="4866" max="4866" width="28.28515625" style="37" bestFit="1" customWidth="1"/>
    <col min="4867" max="4908" width="8.7109375" style="37" customWidth="1"/>
    <col min="4909" max="5120" width="8" style="37"/>
    <col min="5121" max="5121" width="19" style="37" bestFit="1" customWidth="1"/>
    <col min="5122" max="5122" width="28.28515625" style="37" bestFit="1" customWidth="1"/>
    <col min="5123" max="5164" width="8.7109375" style="37" customWidth="1"/>
    <col min="5165" max="5376" width="8" style="37"/>
    <col min="5377" max="5377" width="19" style="37" bestFit="1" customWidth="1"/>
    <col min="5378" max="5378" width="28.28515625" style="37" bestFit="1" customWidth="1"/>
    <col min="5379" max="5420" width="8.7109375" style="37" customWidth="1"/>
    <col min="5421" max="5632" width="8" style="37"/>
    <col min="5633" max="5633" width="19" style="37" bestFit="1" customWidth="1"/>
    <col min="5634" max="5634" width="28.28515625" style="37" bestFit="1" customWidth="1"/>
    <col min="5635" max="5676" width="8.7109375" style="37" customWidth="1"/>
    <col min="5677" max="5888" width="8" style="37"/>
    <col min="5889" max="5889" width="19" style="37" bestFit="1" customWidth="1"/>
    <col min="5890" max="5890" width="28.28515625" style="37" bestFit="1" customWidth="1"/>
    <col min="5891" max="5932" width="8.7109375" style="37" customWidth="1"/>
    <col min="5933" max="6144" width="8" style="37"/>
    <col min="6145" max="6145" width="19" style="37" bestFit="1" customWidth="1"/>
    <col min="6146" max="6146" width="28.28515625" style="37" bestFit="1" customWidth="1"/>
    <col min="6147" max="6188" width="8.7109375" style="37" customWidth="1"/>
    <col min="6189" max="6400" width="8" style="37"/>
    <col min="6401" max="6401" width="19" style="37" bestFit="1" customWidth="1"/>
    <col min="6402" max="6402" width="28.28515625" style="37" bestFit="1" customWidth="1"/>
    <col min="6403" max="6444" width="8.7109375" style="37" customWidth="1"/>
    <col min="6445" max="6656" width="8" style="37"/>
    <col min="6657" max="6657" width="19" style="37" bestFit="1" customWidth="1"/>
    <col min="6658" max="6658" width="28.28515625" style="37" bestFit="1" customWidth="1"/>
    <col min="6659" max="6700" width="8.7109375" style="37" customWidth="1"/>
    <col min="6701" max="6912" width="8" style="37"/>
    <col min="6913" max="6913" width="19" style="37" bestFit="1" customWidth="1"/>
    <col min="6914" max="6914" width="28.28515625" style="37" bestFit="1" customWidth="1"/>
    <col min="6915" max="6956" width="8.7109375" style="37" customWidth="1"/>
    <col min="6957" max="7168" width="8" style="37"/>
    <col min="7169" max="7169" width="19" style="37" bestFit="1" customWidth="1"/>
    <col min="7170" max="7170" width="28.28515625" style="37" bestFit="1" customWidth="1"/>
    <col min="7171" max="7212" width="8.7109375" style="37" customWidth="1"/>
    <col min="7213" max="7424" width="8" style="37"/>
    <col min="7425" max="7425" width="19" style="37" bestFit="1" customWidth="1"/>
    <col min="7426" max="7426" width="28.28515625" style="37" bestFit="1" customWidth="1"/>
    <col min="7427" max="7468" width="8.7109375" style="37" customWidth="1"/>
    <col min="7469" max="7680" width="8" style="37"/>
    <col min="7681" max="7681" width="19" style="37" bestFit="1" customWidth="1"/>
    <col min="7682" max="7682" width="28.28515625" style="37" bestFit="1" customWidth="1"/>
    <col min="7683" max="7724" width="8.7109375" style="37" customWidth="1"/>
    <col min="7725" max="7936" width="8" style="37"/>
    <col min="7937" max="7937" width="19" style="37" bestFit="1" customWidth="1"/>
    <col min="7938" max="7938" width="28.28515625" style="37" bestFit="1" customWidth="1"/>
    <col min="7939" max="7980" width="8.7109375" style="37" customWidth="1"/>
    <col min="7981" max="8192" width="8" style="37"/>
    <col min="8193" max="8193" width="19" style="37" bestFit="1" customWidth="1"/>
    <col min="8194" max="8194" width="28.28515625" style="37" bestFit="1" customWidth="1"/>
    <col min="8195" max="8236" width="8.7109375" style="37" customWidth="1"/>
    <col min="8237" max="8448" width="8" style="37"/>
    <col min="8449" max="8449" width="19" style="37" bestFit="1" customWidth="1"/>
    <col min="8450" max="8450" width="28.28515625" style="37" bestFit="1" customWidth="1"/>
    <col min="8451" max="8492" width="8.7109375" style="37" customWidth="1"/>
    <col min="8493" max="8704" width="8" style="37"/>
    <col min="8705" max="8705" width="19" style="37" bestFit="1" customWidth="1"/>
    <col min="8706" max="8706" width="28.28515625" style="37" bestFit="1" customWidth="1"/>
    <col min="8707" max="8748" width="8.7109375" style="37" customWidth="1"/>
    <col min="8749" max="8960" width="8" style="37"/>
    <col min="8961" max="8961" width="19" style="37" bestFit="1" customWidth="1"/>
    <col min="8962" max="8962" width="28.28515625" style="37" bestFit="1" customWidth="1"/>
    <col min="8963" max="9004" width="8.7109375" style="37" customWidth="1"/>
    <col min="9005" max="9216" width="8" style="37"/>
    <col min="9217" max="9217" width="19" style="37" bestFit="1" customWidth="1"/>
    <col min="9218" max="9218" width="28.28515625" style="37" bestFit="1" customWidth="1"/>
    <col min="9219" max="9260" width="8.7109375" style="37" customWidth="1"/>
    <col min="9261" max="9472" width="8" style="37"/>
    <col min="9473" max="9473" width="19" style="37" bestFit="1" customWidth="1"/>
    <col min="9474" max="9474" width="28.28515625" style="37" bestFit="1" customWidth="1"/>
    <col min="9475" max="9516" width="8.7109375" style="37" customWidth="1"/>
    <col min="9517" max="9728" width="8" style="37"/>
    <col min="9729" max="9729" width="19" style="37" bestFit="1" customWidth="1"/>
    <col min="9730" max="9730" width="28.28515625" style="37" bestFit="1" customWidth="1"/>
    <col min="9731" max="9772" width="8.7109375" style="37" customWidth="1"/>
    <col min="9773" max="9984" width="8" style="37"/>
    <col min="9985" max="9985" width="19" style="37" bestFit="1" customWidth="1"/>
    <col min="9986" max="9986" width="28.28515625" style="37" bestFit="1" customWidth="1"/>
    <col min="9987" max="10028" width="8.7109375" style="37" customWidth="1"/>
    <col min="10029" max="10240" width="8" style="37"/>
    <col min="10241" max="10241" width="19" style="37" bestFit="1" customWidth="1"/>
    <col min="10242" max="10242" width="28.28515625" style="37" bestFit="1" customWidth="1"/>
    <col min="10243" max="10284" width="8.7109375" style="37" customWidth="1"/>
    <col min="10285" max="10496" width="8" style="37"/>
    <col min="10497" max="10497" width="19" style="37" bestFit="1" customWidth="1"/>
    <col min="10498" max="10498" width="28.28515625" style="37" bestFit="1" customWidth="1"/>
    <col min="10499" max="10540" width="8.7109375" style="37" customWidth="1"/>
    <col min="10541" max="10752" width="8" style="37"/>
    <col min="10753" max="10753" width="19" style="37" bestFit="1" customWidth="1"/>
    <col min="10754" max="10754" width="28.28515625" style="37" bestFit="1" customWidth="1"/>
    <col min="10755" max="10796" width="8.7109375" style="37" customWidth="1"/>
    <col min="10797" max="11008" width="8" style="37"/>
    <col min="11009" max="11009" width="19" style="37" bestFit="1" customWidth="1"/>
    <col min="11010" max="11010" width="28.28515625" style="37" bestFit="1" customWidth="1"/>
    <col min="11011" max="11052" width="8.7109375" style="37" customWidth="1"/>
    <col min="11053" max="11264" width="8" style="37"/>
    <col min="11265" max="11265" width="19" style="37" bestFit="1" customWidth="1"/>
    <col min="11266" max="11266" width="28.28515625" style="37" bestFit="1" customWidth="1"/>
    <col min="11267" max="11308" width="8.7109375" style="37" customWidth="1"/>
    <col min="11309" max="11520" width="8" style="37"/>
    <col min="11521" max="11521" width="19" style="37" bestFit="1" customWidth="1"/>
    <col min="11522" max="11522" width="28.28515625" style="37" bestFit="1" customWidth="1"/>
    <col min="11523" max="11564" width="8.7109375" style="37" customWidth="1"/>
    <col min="11565" max="11776" width="8" style="37"/>
    <col min="11777" max="11777" width="19" style="37" bestFit="1" customWidth="1"/>
    <col min="11778" max="11778" width="28.28515625" style="37" bestFit="1" customWidth="1"/>
    <col min="11779" max="11820" width="8.7109375" style="37" customWidth="1"/>
    <col min="11821" max="12032" width="8" style="37"/>
    <col min="12033" max="12033" width="19" style="37" bestFit="1" customWidth="1"/>
    <col min="12034" max="12034" width="28.28515625" style="37" bestFit="1" customWidth="1"/>
    <col min="12035" max="12076" width="8.7109375" style="37" customWidth="1"/>
    <col min="12077" max="12288" width="8" style="37"/>
    <col min="12289" max="12289" width="19" style="37" bestFit="1" customWidth="1"/>
    <col min="12290" max="12290" width="28.28515625" style="37" bestFit="1" customWidth="1"/>
    <col min="12291" max="12332" width="8.7109375" style="37" customWidth="1"/>
    <col min="12333" max="12544" width="8" style="37"/>
    <col min="12545" max="12545" width="19" style="37" bestFit="1" customWidth="1"/>
    <col min="12546" max="12546" width="28.28515625" style="37" bestFit="1" customWidth="1"/>
    <col min="12547" max="12588" width="8.7109375" style="37" customWidth="1"/>
    <col min="12589" max="12800" width="8" style="37"/>
    <col min="12801" max="12801" width="19" style="37" bestFit="1" customWidth="1"/>
    <col min="12802" max="12802" width="28.28515625" style="37" bestFit="1" customWidth="1"/>
    <col min="12803" max="12844" width="8.7109375" style="37" customWidth="1"/>
    <col min="12845" max="13056" width="8" style="37"/>
    <col min="13057" max="13057" width="19" style="37" bestFit="1" customWidth="1"/>
    <col min="13058" max="13058" width="28.28515625" style="37" bestFit="1" customWidth="1"/>
    <col min="13059" max="13100" width="8.7109375" style="37" customWidth="1"/>
    <col min="13101" max="13312" width="8" style="37"/>
    <col min="13313" max="13313" width="19" style="37" bestFit="1" customWidth="1"/>
    <col min="13314" max="13314" width="28.28515625" style="37" bestFit="1" customWidth="1"/>
    <col min="13315" max="13356" width="8.7109375" style="37" customWidth="1"/>
    <col min="13357" max="13568" width="8" style="37"/>
    <col min="13569" max="13569" width="19" style="37" bestFit="1" customWidth="1"/>
    <col min="13570" max="13570" width="28.28515625" style="37" bestFit="1" customWidth="1"/>
    <col min="13571" max="13612" width="8.7109375" style="37" customWidth="1"/>
    <col min="13613" max="13824" width="8" style="37"/>
    <col min="13825" max="13825" width="19" style="37" bestFit="1" customWidth="1"/>
    <col min="13826" max="13826" width="28.28515625" style="37" bestFit="1" customWidth="1"/>
    <col min="13827" max="13868" width="8.7109375" style="37" customWidth="1"/>
    <col min="13869" max="14080" width="8" style="37"/>
    <col min="14081" max="14081" width="19" style="37" bestFit="1" customWidth="1"/>
    <col min="14082" max="14082" width="28.28515625" style="37" bestFit="1" customWidth="1"/>
    <col min="14083" max="14124" width="8.7109375" style="37" customWidth="1"/>
    <col min="14125" max="14336" width="8" style="37"/>
    <col min="14337" max="14337" width="19" style="37" bestFit="1" customWidth="1"/>
    <col min="14338" max="14338" width="28.28515625" style="37" bestFit="1" customWidth="1"/>
    <col min="14339" max="14380" width="8.7109375" style="37" customWidth="1"/>
    <col min="14381" max="14592" width="8" style="37"/>
    <col min="14593" max="14593" width="19" style="37" bestFit="1" customWidth="1"/>
    <col min="14594" max="14594" width="28.28515625" style="37" bestFit="1" customWidth="1"/>
    <col min="14595" max="14636" width="8.7109375" style="37" customWidth="1"/>
    <col min="14637" max="14848" width="8" style="37"/>
    <col min="14849" max="14849" width="19" style="37" bestFit="1" customWidth="1"/>
    <col min="14850" max="14850" width="28.28515625" style="37" bestFit="1" customWidth="1"/>
    <col min="14851" max="14892" width="8.7109375" style="37" customWidth="1"/>
    <col min="14893" max="15104" width="8" style="37"/>
    <col min="15105" max="15105" width="19" style="37" bestFit="1" customWidth="1"/>
    <col min="15106" max="15106" width="28.28515625" style="37" bestFit="1" customWidth="1"/>
    <col min="15107" max="15148" width="8.7109375" style="37" customWidth="1"/>
    <col min="15149" max="15360" width="8" style="37"/>
    <col min="15361" max="15361" width="19" style="37" bestFit="1" customWidth="1"/>
    <col min="15362" max="15362" width="28.28515625" style="37" bestFit="1" customWidth="1"/>
    <col min="15363" max="15404" width="8.7109375" style="37" customWidth="1"/>
    <col min="15405" max="15616" width="8" style="37"/>
    <col min="15617" max="15617" width="19" style="37" bestFit="1" customWidth="1"/>
    <col min="15618" max="15618" width="28.28515625" style="37" bestFit="1" customWidth="1"/>
    <col min="15619" max="15660" width="8.7109375" style="37" customWidth="1"/>
    <col min="15661" max="15872" width="8" style="37"/>
    <col min="15873" max="15873" width="19" style="37" bestFit="1" customWidth="1"/>
    <col min="15874" max="15874" width="28.28515625" style="37" bestFit="1" customWidth="1"/>
    <col min="15875" max="15916" width="8.7109375" style="37" customWidth="1"/>
    <col min="15917" max="16128" width="8" style="37"/>
    <col min="16129" max="16129" width="19" style="37" bestFit="1" customWidth="1"/>
    <col min="16130" max="16130" width="28.28515625" style="37" bestFit="1" customWidth="1"/>
    <col min="16131" max="16172" width="8.7109375" style="37" customWidth="1"/>
    <col min="16173" max="16384" width="8" style="37"/>
  </cols>
  <sheetData>
    <row r="1" spans="1:45" ht="33.75" customHeight="1" x14ac:dyDescent="0.2">
      <c r="A1" s="198" t="s">
        <v>405</v>
      </c>
      <c r="K1" s="209" t="s">
        <v>366</v>
      </c>
      <c r="L1" s="210"/>
    </row>
    <row r="2" spans="1:45" s="152" customFormat="1" ht="11.25" x14ac:dyDescent="0.2">
      <c r="A2" s="272"/>
      <c r="B2" s="273"/>
      <c r="C2" s="274" t="s">
        <v>31</v>
      </c>
      <c r="D2" s="275"/>
      <c r="E2" s="276"/>
      <c r="F2" s="276"/>
      <c r="G2" s="276"/>
      <c r="H2" s="276"/>
      <c r="I2" s="276"/>
      <c r="J2" s="274" t="s">
        <v>32</v>
      </c>
      <c r="K2" s="275"/>
      <c r="L2" s="276"/>
      <c r="M2" s="276"/>
      <c r="N2" s="276"/>
      <c r="O2" s="276"/>
      <c r="P2" s="276"/>
      <c r="Q2" s="274" t="s">
        <v>33</v>
      </c>
      <c r="R2" s="275"/>
      <c r="S2" s="276"/>
      <c r="T2" s="276"/>
      <c r="U2" s="276"/>
      <c r="V2" s="276"/>
      <c r="W2" s="276"/>
      <c r="X2" s="274" t="s">
        <v>34</v>
      </c>
      <c r="Y2" s="275"/>
      <c r="Z2" s="276"/>
      <c r="AA2" s="276"/>
      <c r="AB2" s="276"/>
      <c r="AC2" s="276"/>
      <c r="AD2" s="276"/>
      <c r="AE2" s="274" t="s">
        <v>35</v>
      </c>
      <c r="AF2" s="275"/>
      <c r="AG2" s="276"/>
      <c r="AH2" s="276"/>
      <c r="AI2" s="276"/>
      <c r="AJ2" s="276"/>
      <c r="AK2" s="276"/>
      <c r="AL2" s="274" t="s">
        <v>36</v>
      </c>
      <c r="AM2" s="275"/>
      <c r="AN2" s="276"/>
      <c r="AO2" s="276"/>
      <c r="AP2" s="276"/>
      <c r="AQ2" s="276"/>
      <c r="AR2" s="276"/>
    </row>
    <row r="3" spans="1:45" s="152" customFormat="1" ht="11.25" x14ac:dyDescent="0.2">
      <c r="B3" s="172" t="s">
        <v>38</v>
      </c>
      <c r="C3" s="138" t="s">
        <v>39</v>
      </c>
      <c r="D3" s="138" t="s">
        <v>13</v>
      </c>
      <c r="E3" s="277" t="s">
        <v>40</v>
      </c>
      <c r="F3" s="277" t="s">
        <v>370</v>
      </c>
      <c r="G3" s="277" t="s">
        <v>371</v>
      </c>
      <c r="H3" s="277" t="s">
        <v>298</v>
      </c>
      <c r="I3" s="277" t="s">
        <v>145</v>
      </c>
      <c r="J3" s="138" t="s">
        <v>39</v>
      </c>
      <c r="K3" s="138" t="s">
        <v>13</v>
      </c>
      <c r="L3" s="277" t="s">
        <v>40</v>
      </c>
      <c r="M3" s="277" t="s">
        <v>370</v>
      </c>
      <c r="N3" s="277" t="s">
        <v>371</v>
      </c>
      <c r="O3" s="277" t="s">
        <v>298</v>
      </c>
      <c r="P3" s="277" t="s">
        <v>145</v>
      </c>
      <c r="Q3" s="138" t="s">
        <v>39</v>
      </c>
      <c r="R3" s="138" t="s">
        <v>13</v>
      </c>
      <c r="S3" s="277" t="s">
        <v>40</v>
      </c>
      <c r="T3" s="277" t="s">
        <v>370</v>
      </c>
      <c r="U3" s="277" t="s">
        <v>371</v>
      </c>
      <c r="V3" s="277" t="s">
        <v>298</v>
      </c>
      <c r="W3" s="277" t="s">
        <v>145</v>
      </c>
      <c r="X3" s="138" t="s">
        <v>39</v>
      </c>
      <c r="Y3" s="138" t="s">
        <v>13</v>
      </c>
      <c r="Z3" s="277" t="s">
        <v>40</v>
      </c>
      <c r="AA3" s="277" t="s">
        <v>370</v>
      </c>
      <c r="AB3" s="277" t="s">
        <v>371</v>
      </c>
      <c r="AC3" s="277" t="s">
        <v>298</v>
      </c>
      <c r="AD3" s="277" t="s">
        <v>145</v>
      </c>
      <c r="AE3" s="138" t="s">
        <v>39</v>
      </c>
      <c r="AF3" s="138" t="s">
        <v>13</v>
      </c>
      <c r="AG3" s="277" t="s">
        <v>40</v>
      </c>
      <c r="AH3" s="277" t="s">
        <v>370</v>
      </c>
      <c r="AI3" s="277" t="s">
        <v>371</v>
      </c>
      <c r="AJ3" s="277" t="s">
        <v>298</v>
      </c>
      <c r="AK3" s="277" t="s">
        <v>145</v>
      </c>
      <c r="AL3" s="138" t="s">
        <v>39</v>
      </c>
      <c r="AM3" s="138" t="s">
        <v>13</v>
      </c>
      <c r="AN3" s="277" t="s">
        <v>40</v>
      </c>
      <c r="AO3" s="277" t="s">
        <v>370</v>
      </c>
      <c r="AP3" s="277" t="s">
        <v>371</v>
      </c>
      <c r="AQ3" s="277" t="s">
        <v>298</v>
      </c>
      <c r="AR3" s="277" t="s">
        <v>145</v>
      </c>
      <c r="AS3" s="277" t="s">
        <v>433</v>
      </c>
    </row>
    <row r="4" spans="1:45" ht="11.25" x14ac:dyDescent="0.2">
      <c r="A4" s="40" t="s">
        <v>16</v>
      </c>
      <c r="B4" s="40" t="s">
        <v>148</v>
      </c>
      <c r="C4" s="289">
        <v>232</v>
      </c>
      <c r="D4" s="290">
        <v>360</v>
      </c>
      <c r="E4" s="291">
        <v>2.8571428571428571E-2</v>
      </c>
      <c r="F4" s="290">
        <v>330</v>
      </c>
      <c r="G4" s="290">
        <v>400</v>
      </c>
      <c r="H4" s="291">
        <v>0.125</v>
      </c>
      <c r="I4" s="291">
        <v>2.5000000000000001E-2</v>
      </c>
      <c r="J4" s="289">
        <v>207</v>
      </c>
      <c r="K4" s="290">
        <v>500</v>
      </c>
      <c r="L4" s="291">
        <v>0</v>
      </c>
      <c r="M4" s="290">
        <v>425</v>
      </c>
      <c r="N4" s="290">
        <v>585</v>
      </c>
      <c r="O4" s="291">
        <v>0.1111111111111111</v>
      </c>
      <c r="P4" s="291">
        <v>2.222222222222222E-2</v>
      </c>
      <c r="Q4" s="289">
        <v>32</v>
      </c>
      <c r="R4" s="290">
        <v>766</v>
      </c>
      <c r="S4" s="291">
        <v>-3.0379746835443037E-2</v>
      </c>
      <c r="T4" s="290">
        <v>610</v>
      </c>
      <c r="U4" s="290">
        <v>1073</v>
      </c>
      <c r="V4" s="291">
        <v>0.14328358208955225</v>
      </c>
      <c r="W4" s="291">
        <v>2.8656716417910448E-2</v>
      </c>
      <c r="X4" s="289">
        <v>123</v>
      </c>
      <c r="Y4" s="290">
        <v>680</v>
      </c>
      <c r="Z4" s="291">
        <v>7.4074074074074077E-3</v>
      </c>
      <c r="AA4" s="290">
        <v>580</v>
      </c>
      <c r="AB4" s="290">
        <v>760</v>
      </c>
      <c r="AC4" s="291">
        <v>0.1623931623931624</v>
      </c>
      <c r="AD4" s="291">
        <v>3.2478632478632481E-2</v>
      </c>
      <c r="AE4" s="289">
        <v>125</v>
      </c>
      <c r="AF4" s="290">
        <v>950</v>
      </c>
      <c r="AG4" s="291">
        <v>0</v>
      </c>
      <c r="AH4" s="290">
        <v>800</v>
      </c>
      <c r="AI4" s="290">
        <v>975</v>
      </c>
      <c r="AJ4" s="291">
        <v>0.19496855345911951</v>
      </c>
      <c r="AK4" s="291">
        <v>3.8993710691823905E-2</v>
      </c>
      <c r="AL4" s="289">
        <v>39</v>
      </c>
      <c r="AM4" s="290">
        <v>1150</v>
      </c>
      <c r="AN4" s="291">
        <v>4.5454545454545456E-2</v>
      </c>
      <c r="AO4" s="290">
        <v>975</v>
      </c>
      <c r="AP4" s="290">
        <v>1300</v>
      </c>
      <c r="AQ4" s="291">
        <v>0.15</v>
      </c>
      <c r="AR4" s="291">
        <v>0.03</v>
      </c>
      <c r="AS4" s="204" t="s">
        <v>345</v>
      </c>
    </row>
    <row r="5" spans="1:45" ht="11.25" x14ac:dyDescent="0.2">
      <c r="B5" s="40" t="s">
        <v>149</v>
      </c>
      <c r="C5" s="289">
        <v>215</v>
      </c>
      <c r="D5" s="290">
        <v>360</v>
      </c>
      <c r="E5" s="291">
        <v>0</v>
      </c>
      <c r="F5" s="290">
        <v>330</v>
      </c>
      <c r="G5" s="290">
        <v>440</v>
      </c>
      <c r="H5" s="291">
        <v>0.16129032258064516</v>
      </c>
      <c r="I5" s="291">
        <v>3.2258064516129031E-2</v>
      </c>
      <c r="J5" s="289">
        <v>343</v>
      </c>
      <c r="K5" s="290">
        <v>490</v>
      </c>
      <c r="L5" s="291">
        <v>-0.02</v>
      </c>
      <c r="M5" s="290">
        <v>425</v>
      </c>
      <c r="N5" s="290">
        <v>610</v>
      </c>
      <c r="O5" s="291">
        <v>0.25641025641025639</v>
      </c>
      <c r="P5" s="291">
        <v>5.128205128205128E-2</v>
      </c>
      <c r="Q5" s="289">
        <v>56</v>
      </c>
      <c r="R5" s="290">
        <v>760</v>
      </c>
      <c r="S5" s="291">
        <v>7.0422535211267609E-2</v>
      </c>
      <c r="T5" s="290">
        <v>650</v>
      </c>
      <c r="U5" s="290">
        <v>850</v>
      </c>
      <c r="V5" s="291">
        <v>0.27731092436974791</v>
      </c>
      <c r="W5" s="291">
        <v>5.5462184873949584E-2</v>
      </c>
      <c r="X5" s="289">
        <v>46</v>
      </c>
      <c r="Y5" s="290">
        <v>633</v>
      </c>
      <c r="Z5" s="291">
        <v>-1.8604651162790697E-2</v>
      </c>
      <c r="AA5" s="290">
        <v>570</v>
      </c>
      <c r="AB5" s="290">
        <v>750</v>
      </c>
      <c r="AC5" s="291">
        <v>0.15090909090909091</v>
      </c>
      <c r="AD5" s="291">
        <v>3.0181818181818181E-2</v>
      </c>
      <c r="AE5" s="289">
        <v>35</v>
      </c>
      <c r="AF5" s="290">
        <v>925</v>
      </c>
      <c r="AG5" s="291">
        <v>2.7777777777777776E-2</v>
      </c>
      <c r="AH5" s="290">
        <v>695</v>
      </c>
      <c r="AI5" s="290">
        <v>998</v>
      </c>
      <c r="AJ5" s="291">
        <v>8.8235294117647065E-2</v>
      </c>
      <c r="AK5" s="291">
        <v>1.7647058823529412E-2</v>
      </c>
      <c r="AL5" s="289">
        <v>20</v>
      </c>
      <c r="AM5" s="290">
        <v>1450</v>
      </c>
      <c r="AN5" s="291">
        <v>9.0225563909774431E-2</v>
      </c>
      <c r="AO5" s="290">
        <v>998</v>
      </c>
      <c r="AP5" s="290">
        <v>2025</v>
      </c>
      <c r="AQ5" s="291">
        <v>0.20833333333333334</v>
      </c>
      <c r="AR5" s="291">
        <v>4.1666666666666671E-2</v>
      </c>
      <c r="AS5" s="204" t="s">
        <v>345</v>
      </c>
    </row>
    <row r="6" spans="1:45" ht="11.25" x14ac:dyDescent="0.2">
      <c r="B6" s="40" t="s">
        <v>150</v>
      </c>
      <c r="C6" s="289">
        <v>62</v>
      </c>
      <c r="D6" s="290">
        <v>370</v>
      </c>
      <c r="E6" s="291">
        <v>5.7142857142857141E-2</v>
      </c>
      <c r="F6" s="290">
        <v>330</v>
      </c>
      <c r="G6" s="290">
        <v>400</v>
      </c>
      <c r="H6" s="291">
        <v>0.15625</v>
      </c>
      <c r="I6" s="291">
        <v>3.125E-2</v>
      </c>
      <c r="J6" s="289">
        <v>98</v>
      </c>
      <c r="K6" s="290">
        <v>480</v>
      </c>
      <c r="L6" s="291">
        <v>-1.6393442622950821E-2</v>
      </c>
      <c r="M6" s="290">
        <v>430</v>
      </c>
      <c r="N6" s="290">
        <v>540</v>
      </c>
      <c r="O6" s="291">
        <v>0.12941176470588237</v>
      </c>
      <c r="P6" s="291">
        <v>2.5882352941176474E-2</v>
      </c>
      <c r="Q6" s="289">
        <v>14</v>
      </c>
      <c r="R6" s="290">
        <v>645</v>
      </c>
      <c r="S6" s="291">
        <v>-7.6923076923076927E-3</v>
      </c>
      <c r="T6" s="290">
        <v>580</v>
      </c>
      <c r="U6" s="290">
        <v>685</v>
      </c>
      <c r="V6" s="291">
        <v>4.878048780487805E-2</v>
      </c>
      <c r="W6" s="291">
        <v>9.7560975609756097E-3</v>
      </c>
      <c r="X6" s="289">
        <v>73</v>
      </c>
      <c r="Y6" s="290">
        <v>580</v>
      </c>
      <c r="Z6" s="291">
        <v>0</v>
      </c>
      <c r="AA6" s="290">
        <v>550</v>
      </c>
      <c r="AB6" s="290">
        <v>650</v>
      </c>
      <c r="AC6" s="291">
        <v>9.4339622641509441E-2</v>
      </c>
      <c r="AD6" s="291">
        <v>1.886792452830189E-2</v>
      </c>
      <c r="AE6" s="289">
        <v>62</v>
      </c>
      <c r="AF6" s="290">
        <v>785</v>
      </c>
      <c r="AG6" s="291">
        <v>4.6666666666666669E-2</v>
      </c>
      <c r="AH6" s="290">
        <v>690</v>
      </c>
      <c r="AI6" s="290">
        <v>854</v>
      </c>
      <c r="AJ6" s="291">
        <v>0.17164179104477612</v>
      </c>
      <c r="AK6" s="291">
        <v>3.4328358208955224E-2</v>
      </c>
      <c r="AL6" s="289">
        <v>19</v>
      </c>
      <c r="AM6" s="290">
        <v>950</v>
      </c>
      <c r="AN6" s="291">
        <v>5.5555555555555552E-2</v>
      </c>
      <c r="AO6" s="290">
        <v>854</v>
      </c>
      <c r="AP6" s="290">
        <v>1040</v>
      </c>
      <c r="AQ6" s="291">
        <v>0.11764705882352941</v>
      </c>
      <c r="AR6" s="291">
        <v>2.3529411764705882E-2</v>
      </c>
      <c r="AS6" s="204" t="s">
        <v>345</v>
      </c>
    </row>
    <row r="7" spans="1:45" ht="11.25" x14ac:dyDescent="0.2">
      <c r="B7" s="40" t="s">
        <v>151</v>
      </c>
      <c r="C7" s="289">
        <v>2582</v>
      </c>
      <c r="D7" s="290">
        <v>375</v>
      </c>
      <c r="E7" s="291">
        <v>-3.8461538461538464E-2</v>
      </c>
      <c r="F7" s="290">
        <v>334</v>
      </c>
      <c r="G7" s="290">
        <v>430</v>
      </c>
      <c r="H7" s="291">
        <v>0.1398176291793313</v>
      </c>
      <c r="I7" s="291">
        <v>2.7963525835866261E-2</v>
      </c>
      <c r="J7" s="289">
        <v>1402</v>
      </c>
      <c r="K7" s="290">
        <v>550</v>
      </c>
      <c r="L7" s="291">
        <v>5.7692307692307696E-2</v>
      </c>
      <c r="M7" s="290">
        <v>470</v>
      </c>
      <c r="N7" s="290">
        <v>635</v>
      </c>
      <c r="O7" s="291">
        <v>0.19565217391304349</v>
      </c>
      <c r="P7" s="291">
        <v>3.9130434782608699E-2</v>
      </c>
      <c r="Q7" s="289">
        <v>89</v>
      </c>
      <c r="R7" s="290">
        <v>715</v>
      </c>
      <c r="S7" s="291">
        <v>6.7164179104477612E-2</v>
      </c>
      <c r="T7" s="290">
        <v>510</v>
      </c>
      <c r="U7" s="290">
        <v>795</v>
      </c>
      <c r="V7" s="291">
        <v>0.13492063492063491</v>
      </c>
      <c r="W7" s="291">
        <v>2.6984126984126982E-2</v>
      </c>
      <c r="X7" s="289">
        <v>71</v>
      </c>
      <c r="Y7" s="290">
        <v>600</v>
      </c>
      <c r="Z7" s="291">
        <v>9.0909090909090912E-2</v>
      </c>
      <c r="AA7" s="290">
        <v>500</v>
      </c>
      <c r="AB7" s="290">
        <v>700</v>
      </c>
      <c r="AC7" s="291">
        <v>0.22448979591836735</v>
      </c>
      <c r="AD7" s="291">
        <v>4.4897959183673466E-2</v>
      </c>
      <c r="AE7" s="289">
        <v>45</v>
      </c>
      <c r="AF7" s="290">
        <v>770</v>
      </c>
      <c r="AG7" s="291">
        <v>-6.4516129032258064E-3</v>
      </c>
      <c r="AH7" s="290">
        <v>700</v>
      </c>
      <c r="AI7" s="290">
        <v>870</v>
      </c>
      <c r="AJ7" s="291">
        <v>0.1</v>
      </c>
      <c r="AK7" s="291">
        <v>0.02</v>
      </c>
      <c r="AL7" s="289">
        <v>32</v>
      </c>
      <c r="AM7" s="290">
        <v>950</v>
      </c>
      <c r="AN7" s="291">
        <v>-1.0416666666666666E-2</v>
      </c>
      <c r="AO7" s="290">
        <v>870</v>
      </c>
      <c r="AP7" s="290">
        <v>1150</v>
      </c>
      <c r="AQ7" s="291">
        <v>0.11764705882352941</v>
      </c>
      <c r="AR7" s="291">
        <v>2.3529411764705882E-2</v>
      </c>
      <c r="AS7" s="204" t="s">
        <v>345</v>
      </c>
    </row>
    <row r="8" spans="1:45" ht="11.25" x14ac:dyDescent="0.2">
      <c r="B8" s="40" t="s">
        <v>152</v>
      </c>
      <c r="C8" s="289">
        <v>5254</v>
      </c>
      <c r="D8" s="290">
        <v>440</v>
      </c>
      <c r="E8" s="291">
        <v>2.3255813953488372E-2</v>
      </c>
      <c r="F8" s="290">
        <v>389</v>
      </c>
      <c r="G8" s="290">
        <v>489</v>
      </c>
      <c r="H8" s="291">
        <v>0.15789473684210525</v>
      </c>
      <c r="I8" s="291">
        <v>3.1578947368421054E-2</v>
      </c>
      <c r="J8" s="289">
        <v>4662</v>
      </c>
      <c r="K8" s="290">
        <v>600</v>
      </c>
      <c r="L8" s="291">
        <v>1.6949152542372881E-2</v>
      </c>
      <c r="M8" s="290">
        <v>545</v>
      </c>
      <c r="N8" s="290">
        <v>670</v>
      </c>
      <c r="O8" s="291">
        <v>0.15384615384615385</v>
      </c>
      <c r="P8" s="291">
        <v>3.0769230769230771E-2</v>
      </c>
      <c r="Q8" s="289">
        <v>525</v>
      </c>
      <c r="R8" s="290">
        <v>875</v>
      </c>
      <c r="S8" s="291">
        <v>0.19863013698630136</v>
      </c>
      <c r="T8" s="290">
        <v>720</v>
      </c>
      <c r="U8" s="290">
        <v>1000</v>
      </c>
      <c r="V8" s="291">
        <v>0.16666666666666666</v>
      </c>
      <c r="W8" s="291">
        <v>3.3333333333333333E-2</v>
      </c>
      <c r="X8" s="289">
        <v>27</v>
      </c>
      <c r="Y8" s="290">
        <v>570</v>
      </c>
      <c r="Z8" s="291">
        <v>0.32867132867132864</v>
      </c>
      <c r="AA8" s="290">
        <v>450</v>
      </c>
      <c r="AB8" s="290">
        <v>680</v>
      </c>
      <c r="AC8" s="291">
        <v>0.44303797468354428</v>
      </c>
      <c r="AD8" s="291">
        <v>8.8607594936708861E-2</v>
      </c>
      <c r="AE8" s="289" t="s">
        <v>41</v>
      </c>
      <c r="AF8" s="290" t="s">
        <v>41</v>
      </c>
      <c r="AG8" s="291" t="s">
        <v>41</v>
      </c>
      <c r="AH8" s="290" t="s">
        <v>41</v>
      </c>
      <c r="AI8" s="290" t="s">
        <v>41</v>
      </c>
      <c r="AJ8" s="291" t="s">
        <v>41</v>
      </c>
      <c r="AK8" s="291" t="s">
        <v>41</v>
      </c>
      <c r="AL8" s="289" t="s">
        <v>41</v>
      </c>
      <c r="AM8" s="290" t="s">
        <v>41</v>
      </c>
      <c r="AN8" s="291" t="s">
        <v>41</v>
      </c>
      <c r="AO8" s="290" t="s">
        <v>41</v>
      </c>
      <c r="AP8" s="290" t="s">
        <v>41</v>
      </c>
      <c r="AQ8" s="291" t="s">
        <v>41</v>
      </c>
      <c r="AR8" s="291" t="s">
        <v>41</v>
      </c>
      <c r="AS8" s="204" t="s">
        <v>345</v>
      </c>
    </row>
    <row r="9" spans="1:45" ht="11.25" x14ac:dyDescent="0.2">
      <c r="B9" s="40" t="s">
        <v>153</v>
      </c>
      <c r="C9" s="289">
        <v>771</v>
      </c>
      <c r="D9" s="290">
        <v>415</v>
      </c>
      <c r="E9" s="291">
        <v>3.7499999999999999E-2</v>
      </c>
      <c r="F9" s="290">
        <v>380</v>
      </c>
      <c r="G9" s="290">
        <v>450</v>
      </c>
      <c r="H9" s="291">
        <v>0.15277777777777779</v>
      </c>
      <c r="I9" s="291">
        <v>3.0555555555555558E-2</v>
      </c>
      <c r="J9" s="289">
        <v>743</v>
      </c>
      <c r="K9" s="290">
        <v>550</v>
      </c>
      <c r="L9" s="291">
        <v>1.8518518518518517E-2</v>
      </c>
      <c r="M9" s="290">
        <v>495</v>
      </c>
      <c r="N9" s="290">
        <v>600</v>
      </c>
      <c r="O9" s="291">
        <v>0.14583333333333334</v>
      </c>
      <c r="P9" s="291">
        <v>2.9166666666666667E-2</v>
      </c>
      <c r="Q9" s="289">
        <v>63</v>
      </c>
      <c r="R9" s="290">
        <v>800</v>
      </c>
      <c r="S9" s="291">
        <v>0</v>
      </c>
      <c r="T9" s="290">
        <v>710</v>
      </c>
      <c r="U9" s="290">
        <v>930</v>
      </c>
      <c r="V9" s="291">
        <v>0.14285714285714285</v>
      </c>
      <c r="W9" s="291">
        <v>2.8571428571428571E-2</v>
      </c>
      <c r="X9" s="289">
        <v>121</v>
      </c>
      <c r="Y9" s="290">
        <v>615</v>
      </c>
      <c r="Z9" s="291">
        <v>2.5000000000000001E-2</v>
      </c>
      <c r="AA9" s="290">
        <v>550</v>
      </c>
      <c r="AB9" s="290">
        <v>675</v>
      </c>
      <c r="AC9" s="291">
        <v>0.18269230769230768</v>
      </c>
      <c r="AD9" s="291">
        <v>3.6538461538461534E-2</v>
      </c>
      <c r="AE9" s="289">
        <v>81</v>
      </c>
      <c r="AF9" s="290">
        <v>750</v>
      </c>
      <c r="AG9" s="291">
        <v>0</v>
      </c>
      <c r="AH9" s="290">
        <v>635</v>
      </c>
      <c r="AI9" s="290">
        <v>820</v>
      </c>
      <c r="AJ9" s="291">
        <v>0.15384615384615385</v>
      </c>
      <c r="AK9" s="291">
        <v>3.0769230769230771E-2</v>
      </c>
      <c r="AL9" s="289" t="s">
        <v>41</v>
      </c>
      <c r="AM9" s="290" t="s">
        <v>41</v>
      </c>
      <c r="AN9" s="291" t="s">
        <v>41</v>
      </c>
      <c r="AO9" s="290" t="s">
        <v>41</v>
      </c>
      <c r="AP9" s="290" t="s">
        <v>41</v>
      </c>
      <c r="AQ9" s="291" t="s">
        <v>41</v>
      </c>
      <c r="AR9" s="291" t="s">
        <v>41</v>
      </c>
      <c r="AS9" s="204" t="s">
        <v>345</v>
      </c>
    </row>
    <row r="10" spans="1:45" ht="11.25" x14ac:dyDescent="0.2">
      <c r="B10" s="40" t="s">
        <v>154</v>
      </c>
      <c r="C10" s="289">
        <v>934</v>
      </c>
      <c r="D10" s="290">
        <v>470</v>
      </c>
      <c r="E10" s="291">
        <v>4.4444444444444446E-2</v>
      </c>
      <c r="F10" s="290">
        <v>440</v>
      </c>
      <c r="G10" s="290">
        <v>500</v>
      </c>
      <c r="H10" s="291">
        <v>0.13253012048192772</v>
      </c>
      <c r="I10" s="291">
        <v>2.6506024096385545E-2</v>
      </c>
      <c r="J10" s="289">
        <v>1176</v>
      </c>
      <c r="K10" s="290">
        <v>650</v>
      </c>
      <c r="L10" s="291">
        <v>4.8387096774193547E-2</v>
      </c>
      <c r="M10" s="290">
        <v>580</v>
      </c>
      <c r="N10" s="290">
        <v>700</v>
      </c>
      <c r="O10" s="291">
        <v>0.22641509433962265</v>
      </c>
      <c r="P10" s="291">
        <v>4.5283018867924532E-2</v>
      </c>
      <c r="Q10" s="289">
        <v>191</v>
      </c>
      <c r="R10" s="290">
        <v>1000</v>
      </c>
      <c r="S10" s="291">
        <v>5.2631578947368418E-2</v>
      </c>
      <c r="T10" s="290">
        <v>890</v>
      </c>
      <c r="U10" s="290">
        <v>1150</v>
      </c>
      <c r="V10" s="291">
        <v>0.17647058823529413</v>
      </c>
      <c r="W10" s="291">
        <v>3.5294117647058823E-2</v>
      </c>
      <c r="X10" s="289" t="s">
        <v>41</v>
      </c>
      <c r="Y10" s="290" t="s">
        <v>41</v>
      </c>
      <c r="Z10" s="291" t="s">
        <v>41</v>
      </c>
      <c r="AA10" s="290" t="s">
        <v>41</v>
      </c>
      <c r="AB10" s="290" t="s">
        <v>41</v>
      </c>
      <c r="AC10" s="291" t="s">
        <v>41</v>
      </c>
      <c r="AD10" s="291" t="s">
        <v>41</v>
      </c>
      <c r="AE10" s="289" t="s">
        <v>41</v>
      </c>
      <c r="AF10" s="290" t="s">
        <v>41</v>
      </c>
      <c r="AG10" s="291" t="s">
        <v>41</v>
      </c>
      <c r="AH10" s="290" t="s">
        <v>41</v>
      </c>
      <c r="AI10" s="289" t="s">
        <v>41</v>
      </c>
      <c r="AJ10" s="290" t="s">
        <v>41</v>
      </c>
      <c r="AK10" s="291" t="s">
        <v>41</v>
      </c>
      <c r="AL10" s="289" t="s">
        <v>41</v>
      </c>
      <c r="AM10" s="290" t="s">
        <v>41</v>
      </c>
      <c r="AN10" s="291" t="s">
        <v>41</v>
      </c>
      <c r="AO10" s="290" t="s">
        <v>41</v>
      </c>
      <c r="AP10" s="290" t="s">
        <v>41</v>
      </c>
      <c r="AQ10" s="291" t="s">
        <v>41</v>
      </c>
      <c r="AR10" s="291" t="s">
        <v>41</v>
      </c>
      <c r="AS10" s="204" t="s">
        <v>345</v>
      </c>
    </row>
    <row r="11" spans="1:45" ht="11.25" x14ac:dyDescent="0.2">
      <c r="B11" s="40" t="s">
        <v>155</v>
      </c>
      <c r="C11" s="289">
        <v>276</v>
      </c>
      <c r="D11" s="290">
        <v>420</v>
      </c>
      <c r="E11" s="291">
        <v>0.05</v>
      </c>
      <c r="F11" s="290">
        <v>360</v>
      </c>
      <c r="G11" s="290">
        <v>490</v>
      </c>
      <c r="H11" s="291">
        <v>0.16666666666666666</v>
      </c>
      <c r="I11" s="291">
        <v>3.3333333333333333E-2</v>
      </c>
      <c r="J11" s="289">
        <v>211</v>
      </c>
      <c r="K11" s="290">
        <v>600</v>
      </c>
      <c r="L11" s="291">
        <v>3.4482758620689655E-2</v>
      </c>
      <c r="M11" s="290">
        <v>505</v>
      </c>
      <c r="N11" s="290">
        <v>750</v>
      </c>
      <c r="O11" s="291">
        <v>0.2</v>
      </c>
      <c r="P11" s="291">
        <v>0.04</v>
      </c>
      <c r="Q11" s="289">
        <v>48</v>
      </c>
      <c r="R11" s="290">
        <v>900</v>
      </c>
      <c r="S11" s="291">
        <v>2.2727272727272728E-2</v>
      </c>
      <c r="T11" s="290">
        <v>770</v>
      </c>
      <c r="U11" s="290">
        <v>1175</v>
      </c>
      <c r="V11" s="291">
        <v>0.14942528735632185</v>
      </c>
      <c r="W11" s="291">
        <v>2.9885057471264371E-2</v>
      </c>
      <c r="X11" s="289" t="s">
        <v>41</v>
      </c>
      <c r="Y11" s="290" t="s">
        <v>41</v>
      </c>
      <c r="Z11" s="291" t="s">
        <v>41</v>
      </c>
      <c r="AA11" s="290" t="s">
        <v>41</v>
      </c>
      <c r="AB11" s="290" t="s">
        <v>41</v>
      </c>
      <c r="AC11" s="291" t="s">
        <v>41</v>
      </c>
      <c r="AD11" s="291" t="s">
        <v>41</v>
      </c>
      <c r="AE11" s="289" t="s">
        <v>41</v>
      </c>
      <c r="AF11" s="290" t="s">
        <v>41</v>
      </c>
      <c r="AG11" s="291" t="s">
        <v>41</v>
      </c>
      <c r="AH11" s="290" t="s">
        <v>41</v>
      </c>
      <c r="AI11" s="290" t="s">
        <v>41</v>
      </c>
      <c r="AJ11" s="290" t="s">
        <v>41</v>
      </c>
      <c r="AK11" s="290" t="s">
        <v>41</v>
      </c>
      <c r="AL11" s="289" t="s">
        <v>41</v>
      </c>
      <c r="AM11" s="290" t="s">
        <v>41</v>
      </c>
      <c r="AN11" s="291" t="s">
        <v>41</v>
      </c>
      <c r="AO11" s="290" t="s">
        <v>41</v>
      </c>
      <c r="AP11" s="290" t="s">
        <v>41</v>
      </c>
      <c r="AQ11" s="291" t="s">
        <v>41</v>
      </c>
      <c r="AR11" s="291" t="s">
        <v>41</v>
      </c>
      <c r="AS11" s="204" t="s">
        <v>345</v>
      </c>
    </row>
    <row r="12" spans="1:45" ht="11.25" x14ac:dyDescent="0.2">
      <c r="B12" s="40" t="s">
        <v>156</v>
      </c>
      <c r="C12" s="289">
        <v>477</v>
      </c>
      <c r="D12" s="290">
        <v>330</v>
      </c>
      <c r="E12" s="291">
        <v>1.5384615384615385E-2</v>
      </c>
      <c r="F12" s="290">
        <v>300</v>
      </c>
      <c r="G12" s="290">
        <v>370</v>
      </c>
      <c r="H12" s="291">
        <v>0.13793103448275862</v>
      </c>
      <c r="I12" s="291">
        <v>2.7586206896551724E-2</v>
      </c>
      <c r="J12" s="289">
        <v>796</v>
      </c>
      <c r="K12" s="290">
        <v>445</v>
      </c>
      <c r="L12" s="291">
        <v>3.4883720930232558E-2</v>
      </c>
      <c r="M12" s="290">
        <v>395</v>
      </c>
      <c r="N12" s="290">
        <v>500</v>
      </c>
      <c r="O12" s="291">
        <v>0.17105263157894737</v>
      </c>
      <c r="P12" s="291">
        <v>3.4210526315789476E-2</v>
      </c>
      <c r="Q12" s="289">
        <v>132</v>
      </c>
      <c r="R12" s="290">
        <v>580</v>
      </c>
      <c r="S12" s="291">
        <v>1.9332161687170474E-2</v>
      </c>
      <c r="T12" s="290">
        <v>480</v>
      </c>
      <c r="U12" s="290">
        <v>698</v>
      </c>
      <c r="V12" s="291">
        <v>9.4339622641509441E-2</v>
      </c>
      <c r="W12" s="291">
        <v>1.886792452830189E-2</v>
      </c>
      <c r="X12" s="289">
        <v>62</v>
      </c>
      <c r="Y12" s="290">
        <v>615</v>
      </c>
      <c r="Z12" s="291">
        <v>3.3613445378151259E-2</v>
      </c>
      <c r="AA12" s="290">
        <v>550</v>
      </c>
      <c r="AB12" s="290">
        <v>695</v>
      </c>
      <c r="AC12" s="291">
        <v>0.11818181818181818</v>
      </c>
      <c r="AD12" s="291">
        <v>2.3636363636363636E-2</v>
      </c>
      <c r="AE12" s="289">
        <v>56</v>
      </c>
      <c r="AF12" s="290">
        <v>750</v>
      </c>
      <c r="AG12" s="291">
        <v>0</v>
      </c>
      <c r="AH12" s="290">
        <v>705</v>
      </c>
      <c r="AI12" s="290">
        <v>888</v>
      </c>
      <c r="AJ12" s="291">
        <v>0.1111111111111111</v>
      </c>
      <c r="AK12" s="291">
        <v>2.222222222222222E-2</v>
      </c>
      <c r="AL12" s="289">
        <v>24</v>
      </c>
      <c r="AM12" s="290">
        <v>965</v>
      </c>
      <c r="AN12" s="291">
        <v>6.2775330396475773E-2</v>
      </c>
      <c r="AO12" s="290">
        <v>888</v>
      </c>
      <c r="AP12" s="290">
        <v>1130</v>
      </c>
      <c r="AQ12" s="291">
        <v>0.20624999999999999</v>
      </c>
      <c r="AR12" s="291">
        <v>4.1249999999999995E-2</v>
      </c>
      <c r="AS12" s="204" t="s">
        <v>345</v>
      </c>
    </row>
    <row r="13" spans="1:45" ht="11.25" x14ac:dyDescent="0.2">
      <c r="B13" s="40" t="s">
        <v>157</v>
      </c>
      <c r="C13" s="289">
        <v>473</v>
      </c>
      <c r="D13" s="290">
        <v>340</v>
      </c>
      <c r="E13" s="291">
        <v>0</v>
      </c>
      <c r="F13" s="290">
        <v>310</v>
      </c>
      <c r="G13" s="290">
        <v>390</v>
      </c>
      <c r="H13" s="291">
        <v>0.13333333333333333</v>
      </c>
      <c r="I13" s="291">
        <v>2.6666666666666665E-2</v>
      </c>
      <c r="J13" s="289">
        <v>825</v>
      </c>
      <c r="K13" s="290">
        <v>470</v>
      </c>
      <c r="L13" s="291">
        <v>2.1739130434782608E-2</v>
      </c>
      <c r="M13" s="290">
        <v>420</v>
      </c>
      <c r="N13" s="290">
        <v>540</v>
      </c>
      <c r="O13" s="291">
        <v>0.14634146341463414</v>
      </c>
      <c r="P13" s="291">
        <v>2.9268292682926828E-2</v>
      </c>
      <c r="Q13" s="289">
        <v>97</v>
      </c>
      <c r="R13" s="290">
        <v>645</v>
      </c>
      <c r="S13" s="291">
        <v>4.0322580645161289E-2</v>
      </c>
      <c r="T13" s="290">
        <v>515</v>
      </c>
      <c r="U13" s="290">
        <v>775</v>
      </c>
      <c r="V13" s="291">
        <v>0.177007299270073</v>
      </c>
      <c r="W13" s="291">
        <v>3.5401459854014598E-2</v>
      </c>
      <c r="X13" s="289">
        <v>24</v>
      </c>
      <c r="Y13" s="290">
        <v>638</v>
      </c>
      <c r="Z13" s="291">
        <v>4.5901639344262293E-2</v>
      </c>
      <c r="AA13" s="290">
        <v>595</v>
      </c>
      <c r="AB13" s="290">
        <v>770</v>
      </c>
      <c r="AC13" s="291">
        <v>0.10956521739130434</v>
      </c>
      <c r="AD13" s="291">
        <v>2.1913043478260869E-2</v>
      </c>
      <c r="AE13" s="289">
        <v>67</v>
      </c>
      <c r="AF13" s="290">
        <v>800</v>
      </c>
      <c r="AG13" s="291">
        <v>-8.5714285714285715E-2</v>
      </c>
      <c r="AH13" s="290">
        <v>720</v>
      </c>
      <c r="AI13" s="290">
        <v>950</v>
      </c>
      <c r="AJ13" s="291">
        <v>6.2893081761006293E-3</v>
      </c>
      <c r="AK13" s="291">
        <v>1.2578616352201259E-3</v>
      </c>
      <c r="AL13" s="289">
        <v>24</v>
      </c>
      <c r="AM13" s="290">
        <v>1150</v>
      </c>
      <c r="AN13" s="291">
        <v>4.5454545454545456E-2</v>
      </c>
      <c r="AO13" s="290">
        <v>950</v>
      </c>
      <c r="AP13" s="290">
        <v>1475</v>
      </c>
      <c r="AQ13" s="291">
        <v>0.17948717948717949</v>
      </c>
      <c r="AR13" s="291">
        <v>3.5897435897435895E-2</v>
      </c>
      <c r="AS13" s="204" t="s">
        <v>345</v>
      </c>
    </row>
    <row r="14" spans="1:45" ht="11.25" x14ac:dyDescent="0.2">
      <c r="B14" s="40" t="s">
        <v>158</v>
      </c>
      <c r="C14" s="289">
        <v>189</v>
      </c>
      <c r="D14" s="290">
        <v>425</v>
      </c>
      <c r="E14" s="291">
        <v>2.4096385542168676E-2</v>
      </c>
      <c r="F14" s="290">
        <v>350</v>
      </c>
      <c r="G14" s="290">
        <v>490</v>
      </c>
      <c r="H14" s="291">
        <v>0.25</v>
      </c>
      <c r="I14" s="291">
        <v>0.05</v>
      </c>
      <c r="J14" s="289">
        <v>189</v>
      </c>
      <c r="K14" s="290">
        <v>600</v>
      </c>
      <c r="L14" s="291">
        <v>0</v>
      </c>
      <c r="M14" s="290">
        <v>550</v>
      </c>
      <c r="N14" s="290">
        <v>690</v>
      </c>
      <c r="O14" s="291">
        <v>0.15384615384615385</v>
      </c>
      <c r="P14" s="291">
        <v>3.0769230769230771E-2</v>
      </c>
      <c r="Q14" s="289">
        <v>35</v>
      </c>
      <c r="R14" s="290">
        <v>895</v>
      </c>
      <c r="S14" s="291">
        <v>0.14743589743589744</v>
      </c>
      <c r="T14" s="290">
        <v>770</v>
      </c>
      <c r="U14" s="290">
        <v>1100</v>
      </c>
      <c r="V14" s="291">
        <v>0.19333333333333333</v>
      </c>
      <c r="W14" s="291">
        <v>3.8666666666666669E-2</v>
      </c>
      <c r="X14" s="289">
        <v>61</v>
      </c>
      <c r="Y14" s="290">
        <v>600</v>
      </c>
      <c r="Z14" s="291">
        <v>-6.9767441860465115E-2</v>
      </c>
      <c r="AA14" s="290">
        <v>560</v>
      </c>
      <c r="AB14" s="290">
        <v>670</v>
      </c>
      <c r="AC14" s="291">
        <v>5.6338028169014086E-2</v>
      </c>
      <c r="AD14" s="291">
        <v>1.1267605633802818E-2</v>
      </c>
      <c r="AE14" s="289">
        <v>44</v>
      </c>
      <c r="AF14" s="290">
        <v>900</v>
      </c>
      <c r="AG14" s="291">
        <v>9.7560975609756101E-2</v>
      </c>
      <c r="AH14" s="290">
        <v>815</v>
      </c>
      <c r="AI14" s="290">
        <v>997</v>
      </c>
      <c r="AJ14" s="291">
        <v>0.25874125874125875</v>
      </c>
      <c r="AK14" s="291">
        <v>5.1748251748251747E-2</v>
      </c>
      <c r="AL14" s="289" t="s">
        <v>41</v>
      </c>
      <c r="AM14" s="290" t="s">
        <v>41</v>
      </c>
      <c r="AN14" s="291" t="s">
        <v>41</v>
      </c>
      <c r="AO14" s="290" t="s">
        <v>41</v>
      </c>
      <c r="AP14" s="290" t="s">
        <v>41</v>
      </c>
      <c r="AQ14" s="291" t="s">
        <v>41</v>
      </c>
      <c r="AR14" s="291" t="s">
        <v>41</v>
      </c>
      <c r="AS14" s="204" t="s">
        <v>345</v>
      </c>
    </row>
    <row r="15" spans="1:45" ht="11.25" x14ac:dyDescent="0.2">
      <c r="B15" s="40" t="s">
        <v>159</v>
      </c>
      <c r="C15" s="289">
        <v>248</v>
      </c>
      <c r="D15" s="290">
        <v>370</v>
      </c>
      <c r="E15" s="291">
        <v>4.2253521126760563E-2</v>
      </c>
      <c r="F15" s="290">
        <v>330</v>
      </c>
      <c r="G15" s="290">
        <v>425</v>
      </c>
      <c r="H15" s="291">
        <v>0.17460317460317459</v>
      </c>
      <c r="I15" s="291">
        <v>3.4920634920634921E-2</v>
      </c>
      <c r="J15" s="289">
        <v>283</v>
      </c>
      <c r="K15" s="290">
        <v>520</v>
      </c>
      <c r="L15" s="291">
        <v>6.1224489795918366E-2</v>
      </c>
      <c r="M15" s="290">
        <v>450</v>
      </c>
      <c r="N15" s="290">
        <v>580</v>
      </c>
      <c r="O15" s="291">
        <v>0.18721461187214611</v>
      </c>
      <c r="P15" s="291">
        <v>3.744292237442922E-2</v>
      </c>
      <c r="Q15" s="289">
        <v>58</v>
      </c>
      <c r="R15" s="290">
        <v>700</v>
      </c>
      <c r="S15" s="291">
        <v>-5.4054054054054057E-2</v>
      </c>
      <c r="T15" s="290">
        <v>650</v>
      </c>
      <c r="U15" s="290">
        <v>750</v>
      </c>
      <c r="V15" s="291">
        <v>0.1111111111111111</v>
      </c>
      <c r="W15" s="291">
        <v>2.222222222222222E-2</v>
      </c>
      <c r="X15" s="289">
        <v>150</v>
      </c>
      <c r="Y15" s="290">
        <v>620</v>
      </c>
      <c r="Z15" s="291">
        <v>4.2016806722689079E-2</v>
      </c>
      <c r="AA15" s="290">
        <v>550</v>
      </c>
      <c r="AB15" s="290">
        <v>675</v>
      </c>
      <c r="AC15" s="291">
        <v>0.19230769230769232</v>
      </c>
      <c r="AD15" s="291">
        <v>3.8461538461538464E-2</v>
      </c>
      <c r="AE15" s="289">
        <v>137</v>
      </c>
      <c r="AF15" s="290">
        <v>775</v>
      </c>
      <c r="AG15" s="291">
        <v>6.4935064935064939E-3</v>
      </c>
      <c r="AH15" s="290">
        <v>700</v>
      </c>
      <c r="AI15" s="290">
        <v>900</v>
      </c>
      <c r="AJ15" s="291">
        <v>0.13970588235294118</v>
      </c>
      <c r="AK15" s="291">
        <v>2.7941176470588237E-2</v>
      </c>
      <c r="AL15" s="289">
        <v>31</v>
      </c>
      <c r="AM15" s="290">
        <v>1000</v>
      </c>
      <c r="AN15" s="291">
        <v>1.2145748987854251E-2</v>
      </c>
      <c r="AO15" s="290">
        <v>900</v>
      </c>
      <c r="AP15" s="290">
        <v>1242</v>
      </c>
      <c r="AQ15" s="291">
        <v>0.21951219512195122</v>
      </c>
      <c r="AR15" s="291">
        <v>4.3902439024390241E-2</v>
      </c>
      <c r="AS15" s="204" t="s">
        <v>345</v>
      </c>
    </row>
    <row r="16" spans="1:45" ht="11.25" x14ac:dyDescent="0.2">
      <c r="B16" s="40" t="s">
        <v>160</v>
      </c>
      <c r="C16" s="289">
        <v>387</v>
      </c>
      <c r="D16" s="290">
        <v>365</v>
      </c>
      <c r="E16" s="291">
        <v>1.3888888888888888E-2</v>
      </c>
      <c r="F16" s="290">
        <v>310</v>
      </c>
      <c r="G16" s="290">
        <v>400</v>
      </c>
      <c r="H16" s="291">
        <v>0.17741935483870969</v>
      </c>
      <c r="I16" s="291">
        <v>3.5483870967741936E-2</v>
      </c>
      <c r="J16" s="289">
        <v>603</v>
      </c>
      <c r="K16" s="290">
        <v>430</v>
      </c>
      <c r="L16" s="291">
        <v>4.878048780487805E-2</v>
      </c>
      <c r="M16" s="290">
        <v>400</v>
      </c>
      <c r="N16" s="290">
        <v>470</v>
      </c>
      <c r="O16" s="291">
        <v>0.13157894736842105</v>
      </c>
      <c r="P16" s="291">
        <v>2.6315789473684209E-2</v>
      </c>
      <c r="Q16" s="289">
        <v>36</v>
      </c>
      <c r="R16" s="290">
        <v>560</v>
      </c>
      <c r="S16" s="291">
        <v>-3.9451114922813037E-2</v>
      </c>
      <c r="T16" s="290">
        <v>478</v>
      </c>
      <c r="U16" s="290">
        <v>653</v>
      </c>
      <c r="V16" s="291">
        <v>0.21739130434782608</v>
      </c>
      <c r="W16" s="291">
        <v>4.3478260869565216E-2</v>
      </c>
      <c r="X16" s="289">
        <v>179</v>
      </c>
      <c r="Y16" s="290">
        <v>520</v>
      </c>
      <c r="Z16" s="291">
        <v>0.04</v>
      </c>
      <c r="AA16" s="290">
        <v>480</v>
      </c>
      <c r="AB16" s="290">
        <v>560</v>
      </c>
      <c r="AC16" s="291">
        <v>0.16853932584269662</v>
      </c>
      <c r="AD16" s="291">
        <v>3.3707865168539325E-2</v>
      </c>
      <c r="AE16" s="289">
        <v>146</v>
      </c>
      <c r="AF16" s="290">
        <v>650</v>
      </c>
      <c r="AG16" s="291">
        <v>8.3333333333333329E-2</v>
      </c>
      <c r="AH16" s="290">
        <v>575</v>
      </c>
      <c r="AI16" s="290">
        <v>590</v>
      </c>
      <c r="AJ16" s="291">
        <v>0.20370370370370369</v>
      </c>
      <c r="AK16" s="291">
        <v>4.0740740740740737E-2</v>
      </c>
      <c r="AL16" s="289">
        <v>43</v>
      </c>
      <c r="AM16" s="290">
        <v>760</v>
      </c>
      <c r="AN16" s="291">
        <v>-4.7619047619047616E-2</v>
      </c>
      <c r="AO16" s="290">
        <v>590</v>
      </c>
      <c r="AP16" s="290">
        <v>850</v>
      </c>
      <c r="AQ16" s="291">
        <v>0.1875</v>
      </c>
      <c r="AR16" s="291">
        <v>3.7499999999999999E-2</v>
      </c>
      <c r="AS16" s="204" t="s">
        <v>345</v>
      </c>
    </row>
    <row r="17" spans="1:45" ht="11.25" x14ac:dyDescent="0.2">
      <c r="B17" s="40" t="s">
        <v>161</v>
      </c>
      <c r="C17" s="289">
        <v>1299</v>
      </c>
      <c r="D17" s="290">
        <v>390</v>
      </c>
      <c r="E17" s="291">
        <v>0</v>
      </c>
      <c r="F17" s="290">
        <v>335</v>
      </c>
      <c r="G17" s="290">
        <v>430</v>
      </c>
      <c r="H17" s="291">
        <v>0.3</v>
      </c>
      <c r="I17" s="291">
        <v>0.06</v>
      </c>
      <c r="J17" s="289">
        <v>872</v>
      </c>
      <c r="K17" s="290">
        <v>530</v>
      </c>
      <c r="L17" s="291">
        <v>0</v>
      </c>
      <c r="M17" s="290">
        <v>460</v>
      </c>
      <c r="N17" s="290">
        <v>590</v>
      </c>
      <c r="O17" s="291">
        <v>0.17777777777777778</v>
      </c>
      <c r="P17" s="291">
        <v>3.5555555555555556E-2</v>
      </c>
      <c r="Q17" s="289">
        <v>99</v>
      </c>
      <c r="R17" s="290">
        <v>699</v>
      </c>
      <c r="S17" s="291">
        <v>-2.9166666666666667E-2</v>
      </c>
      <c r="T17" s="290">
        <v>550</v>
      </c>
      <c r="U17" s="290">
        <v>790</v>
      </c>
      <c r="V17" s="291">
        <v>7.8703703703703706E-2</v>
      </c>
      <c r="W17" s="291">
        <v>1.5740740740740743E-2</v>
      </c>
      <c r="X17" s="289">
        <v>70</v>
      </c>
      <c r="Y17" s="290">
        <v>575</v>
      </c>
      <c r="Z17" s="291">
        <v>6.4814814814814811E-2</v>
      </c>
      <c r="AA17" s="290">
        <v>495</v>
      </c>
      <c r="AB17" s="290">
        <v>650</v>
      </c>
      <c r="AC17" s="291">
        <v>0.1831275720164609</v>
      </c>
      <c r="AD17" s="291">
        <v>3.6625514403292182E-2</v>
      </c>
      <c r="AE17" s="289">
        <v>66</v>
      </c>
      <c r="AF17" s="290">
        <v>740</v>
      </c>
      <c r="AG17" s="291">
        <v>7.2463768115942032E-2</v>
      </c>
      <c r="AH17" s="290">
        <v>650</v>
      </c>
      <c r="AI17" s="290">
        <v>850</v>
      </c>
      <c r="AJ17" s="291">
        <v>0.19162640901771336</v>
      </c>
      <c r="AK17" s="291">
        <v>3.8325281803542673E-2</v>
      </c>
      <c r="AL17" s="289">
        <v>18</v>
      </c>
      <c r="AM17" s="290">
        <v>925</v>
      </c>
      <c r="AN17" s="291">
        <v>8.8235294117647065E-2</v>
      </c>
      <c r="AO17" s="290">
        <v>850</v>
      </c>
      <c r="AP17" s="290">
        <v>1000</v>
      </c>
      <c r="AQ17" s="291">
        <v>0.10381861575178998</v>
      </c>
      <c r="AR17" s="291">
        <v>2.0763723150357995E-2</v>
      </c>
      <c r="AS17" s="204" t="s">
        <v>345</v>
      </c>
    </row>
    <row r="18" spans="1:45" ht="11.25" x14ac:dyDescent="0.2">
      <c r="B18" s="40" t="s">
        <v>162</v>
      </c>
      <c r="C18" s="289">
        <v>265</v>
      </c>
      <c r="D18" s="290">
        <v>450</v>
      </c>
      <c r="E18" s="291">
        <v>2.2727272727272728E-2</v>
      </c>
      <c r="F18" s="290">
        <v>425</v>
      </c>
      <c r="G18" s="290">
        <v>475</v>
      </c>
      <c r="H18" s="291">
        <v>9.7560975609756101E-2</v>
      </c>
      <c r="I18" s="291">
        <v>1.9512195121951219E-2</v>
      </c>
      <c r="J18" s="289">
        <v>415</v>
      </c>
      <c r="K18" s="290">
        <v>620</v>
      </c>
      <c r="L18" s="291">
        <v>3.3333333333333333E-2</v>
      </c>
      <c r="M18" s="290">
        <v>540</v>
      </c>
      <c r="N18" s="290">
        <v>715</v>
      </c>
      <c r="O18" s="291">
        <v>0.12727272727272726</v>
      </c>
      <c r="P18" s="291">
        <v>2.5454545454545452E-2</v>
      </c>
      <c r="Q18" s="289">
        <v>70</v>
      </c>
      <c r="R18" s="290">
        <v>950</v>
      </c>
      <c r="S18" s="291">
        <v>0.11764705882352941</v>
      </c>
      <c r="T18" s="290">
        <v>820</v>
      </c>
      <c r="U18" s="290">
        <v>1100</v>
      </c>
      <c r="V18" s="291">
        <v>0.1728395061728395</v>
      </c>
      <c r="W18" s="291">
        <v>3.4567901234567898E-2</v>
      </c>
      <c r="X18" s="289">
        <v>112</v>
      </c>
      <c r="Y18" s="290">
        <v>610</v>
      </c>
      <c r="Z18" s="291">
        <v>1.6666666666666666E-2</v>
      </c>
      <c r="AA18" s="290">
        <v>550</v>
      </c>
      <c r="AB18" s="290">
        <v>688</v>
      </c>
      <c r="AC18" s="291">
        <v>0.1553030303030303</v>
      </c>
      <c r="AD18" s="291">
        <v>3.1060606060606059E-2</v>
      </c>
      <c r="AE18" s="289">
        <v>130</v>
      </c>
      <c r="AF18" s="290">
        <v>860</v>
      </c>
      <c r="AG18" s="291">
        <v>7.4999999999999997E-2</v>
      </c>
      <c r="AH18" s="290">
        <v>750</v>
      </c>
      <c r="AI18" s="290">
        <v>980</v>
      </c>
      <c r="AJ18" s="291">
        <v>0.10967741935483871</v>
      </c>
      <c r="AK18" s="291">
        <v>2.1935483870967741E-2</v>
      </c>
      <c r="AL18" s="289">
        <v>34</v>
      </c>
      <c r="AM18" s="290">
        <v>1155</v>
      </c>
      <c r="AN18" s="291">
        <v>8.6547507055503292E-2</v>
      </c>
      <c r="AO18" s="290">
        <v>980</v>
      </c>
      <c r="AP18" s="290">
        <v>1250</v>
      </c>
      <c r="AQ18" s="291">
        <v>0.12682926829268293</v>
      </c>
      <c r="AR18" s="291">
        <v>2.5365853658536587E-2</v>
      </c>
      <c r="AS18" s="204" t="s">
        <v>345</v>
      </c>
    </row>
    <row r="19" spans="1:45" ht="11.25" x14ac:dyDescent="0.2">
      <c r="B19" s="40" t="s">
        <v>163</v>
      </c>
      <c r="C19" s="289">
        <v>1119</v>
      </c>
      <c r="D19" s="290">
        <v>360</v>
      </c>
      <c r="E19" s="291">
        <v>2.8571428571428571E-2</v>
      </c>
      <c r="F19" s="290">
        <v>278</v>
      </c>
      <c r="G19" s="290">
        <v>410</v>
      </c>
      <c r="H19" s="291">
        <v>0.2</v>
      </c>
      <c r="I19" s="291">
        <v>0.04</v>
      </c>
      <c r="J19" s="289">
        <v>766</v>
      </c>
      <c r="K19" s="290">
        <v>500</v>
      </c>
      <c r="L19" s="291">
        <v>0</v>
      </c>
      <c r="M19" s="290">
        <v>440</v>
      </c>
      <c r="N19" s="290">
        <v>570</v>
      </c>
      <c r="O19" s="291">
        <v>0.13636363636363635</v>
      </c>
      <c r="P19" s="291">
        <v>2.7272727272727271E-2</v>
      </c>
      <c r="Q19" s="289">
        <v>78</v>
      </c>
      <c r="R19" s="290">
        <v>633</v>
      </c>
      <c r="S19" s="291">
        <v>-2.6153846153846153E-2</v>
      </c>
      <c r="T19" s="290">
        <v>530</v>
      </c>
      <c r="U19" s="290">
        <v>750</v>
      </c>
      <c r="V19" s="291">
        <v>4.1118421052631582E-2</v>
      </c>
      <c r="W19" s="291">
        <v>8.2236842105263171E-3</v>
      </c>
      <c r="X19" s="289">
        <v>204</v>
      </c>
      <c r="Y19" s="290">
        <v>630</v>
      </c>
      <c r="Z19" s="291">
        <v>1.1235955056179775E-2</v>
      </c>
      <c r="AA19" s="290">
        <v>555</v>
      </c>
      <c r="AB19" s="290">
        <v>700</v>
      </c>
      <c r="AC19" s="291">
        <v>0.14545454545454545</v>
      </c>
      <c r="AD19" s="291">
        <v>2.9090909090909091E-2</v>
      </c>
      <c r="AE19" s="289">
        <v>142</v>
      </c>
      <c r="AF19" s="290">
        <v>795</v>
      </c>
      <c r="AG19" s="291">
        <v>-1.8518518518518517E-2</v>
      </c>
      <c r="AH19" s="290">
        <v>700</v>
      </c>
      <c r="AI19" s="290">
        <v>700</v>
      </c>
      <c r="AJ19" s="291">
        <v>0.17777777777777778</v>
      </c>
      <c r="AK19" s="291">
        <v>3.5555555555555556E-2</v>
      </c>
      <c r="AL19" s="289">
        <v>38</v>
      </c>
      <c r="AM19" s="290">
        <v>998</v>
      </c>
      <c r="AN19" s="291">
        <v>-0.16833333333333333</v>
      </c>
      <c r="AO19" s="290">
        <v>700</v>
      </c>
      <c r="AP19" s="290">
        <v>1200</v>
      </c>
      <c r="AQ19" s="291">
        <v>9.0710382513661203E-2</v>
      </c>
      <c r="AR19" s="291">
        <v>1.8142076502732241E-2</v>
      </c>
      <c r="AS19" s="204" t="s">
        <v>345</v>
      </c>
    </row>
    <row r="20" spans="1:45" ht="11.25" x14ac:dyDescent="0.2">
      <c r="B20" s="40" t="s">
        <v>164</v>
      </c>
      <c r="C20" s="289">
        <v>1055</v>
      </c>
      <c r="D20" s="290">
        <v>410</v>
      </c>
      <c r="E20" s="291">
        <v>2.5000000000000001E-2</v>
      </c>
      <c r="F20" s="290">
        <v>360</v>
      </c>
      <c r="G20" s="290">
        <v>450</v>
      </c>
      <c r="H20" s="291">
        <v>0.1388888888888889</v>
      </c>
      <c r="I20" s="291">
        <v>2.777777777777778E-2</v>
      </c>
      <c r="J20" s="289">
        <v>928</v>
      </c>
      <c r="K20" s="290">
        <v>550</v>
      </c>
      <c r="L20" s="291">
        <v>0</v>
      </c>
      <c r="M20" s="290">
        <v>500</v>
      </c>
      <c r="N20" s="290">
        <v>600</v>
      </c>
      <c r="O20" s="291">
        <v>0.1111111111111111</v>
      </c>
      <c r="P20" s="291">
        <v>2.222222222222222E-2</v>
      </c>
      <c r="Q20" s="289">
        <v>98</v>
      </c>
      <c r="R20" s="290">
        <v>805</v>
      </c>
      <c r="S20" s="291">
        <v>6.2500000000000003E-3</v>
      </c>
      <c r="T20" s="290">
        <v>745</v>
      </c>
      <c r="U20" s="290">
        <v>915</v>
      </c>
      <c r="V20" s="291">
        <v>0.15</v>
      </c>
      <c r="W20" s="291">
        <v>0.03</v>
      </c>
      <c r="X20" s="289">
        <v>356</v>
      </c>
      <c r="Y20" s="290">
        <v>620</v>
      </c>
      <c r="Z20" s="291">
        <v>3.3333333333333333E-2</v>
      </c>
      <c r="AA20" s="290">
        <v>560</v>
      </c>
      <c r="AB20" s="290">
        <v>675</v>
      </c>
      <c r="AC20" s="291">
        <v>0.12727272727272726</v>
      </c>
      <c r="AD20" s="291">
        <v>2.5454545454545452E-2</v>
      </c>
      <c r="AE20" s="289">
        <v>278</v>
      </c>
      <c r="AF20" s="290">
        <v>780</v>
      </c>
      <c r="AG20" s="291">
        <v>6.4516129032258064E-3</v>
      </c>
      <c r="AH20" s="290">
        <v>700</v>
      </c>
      <c r="AI20" s="290">
        <v>850</v>
      </c>
      <c r="AJ20" s="291">
        <v>0.13043478260869565</v>
      </c>
      <c r="AK20" s="291">
        <v>2.6086956521739129E-2</v>
      </c>
      <c r="AL20" s="289">
        <v>53</v>
      </c>
      <c r="AM20" s="290">
        <v>975</v>
      </c>
      <c r="AN20" s="291">
        <v>5.1546391752577319E-3</v>
      </c>
      <c r="AO20" s="290">
        <v>850</v>
      </c>
      <c r="AP20" s="290">
        <v>1200</v>
      </c>
      <c r="AQ20" s="291">
        <v>0.13372093023255813</v>
      </c>
      <c r="AR20" s="291">
        <v>2.6744186046511624E-2</v>
      </c>
      <c r="AS20" s="204" t="s">
        <v>345</v>
      </c>
    </row>
    <row r="21" spans="1:45" ht="11.25" x14ac:dyDescent="0.2">
      <c r="B21" s="40" t="s">
        <v>165</v>
      </c>
      <c r="C21" s="289">
        <v>349</v>
      </c>
      <c r="D21" s="290">
        <v>420</v>
      </c>
      <c r="E21" s="291">
        <v>1.2048192771084338E-2</v>
      </c>
      <c r="F21" s="290">
        <v>395</v>
      </c>
      <c r="G21" s="290">
        <v>460</v>
      </c>
      <c r="H21" s="291">
        <v>7.6923076923076927E-2</v>
      </c>
      <c r="I21" s="291">
        <v>1.5384615384615385E-2</v>
      </c>
      <c r="J21" s="289">
        <v>420</v>
      </c>
      <c r="K21" s="290">
        <v>570</v>
      </c>
      <c r="L21" s="291">
        <v>3.6363636363636362E-2</v>
      </c>
      <c r="M21" s="290">
        <v>520</v>
      </c>
      <c r="N21" s="290">
        <v>628</v>
      </c>
      <c r="O21" s="291">
        <v>0.11764705882352941</v>
      </c>
      <c r="P21" s="291">
        <v>2.3529411764705882E-2</v>
      </c>
      <c r="Q21" s="289">
        <v>68</v>
      </c>
      <c r="R21" s="290">
        <v>770</v>
      </c>
      <c r="S21" s="291">
        <v>6.9444444444444448E-2</v>
      </c>
      <c r="T21" s="290">
        <v>705</v>
      </c>
      <c r="U21" s="290">
        <v>965</v>
      </c>
      <c r="V21" s="291">
        <v>0.1079136690647482</v>
      </c>
      <c r="W21" s="291">
        <v>2.1582733812949638E-2</v>
      </c>
      <c r="X21" s="289">
        <v>82</v>
      </c>
      <c r="Y21" s="290">
        <v>605</v>
      </c>
      <c r="Z21" s="291">
        <v>8.3333333333333332E-3</v>
      </c>
      <c r="AA21" s="290">
        <v>550</v>
      </c>
      <c r="AB21" s="290">
        <v>700</v>
      </c>
      <c r="AC21" s="291">
        <v>0.1</v>
      </c>
      <c r="AD21" s="291">
        <v>0.02</v>
      </c>
      <c r="AE21" s="289">
        <v>66</v>
      </c>
      <c r="AF21" s="290">
        <v>873</v>
      </c>
      <c r="AG21" s="291">
        <v>0.10506329113924051</v>
      </c>
      <c r="AH21" s="290">
        <v>725</v>
      </c>
      <c r="AI21" s="290">
        <v>1150</v>
      </c>
      <c r="AJ21" s="291">
        <v>0.16400000000000001</v>
      </c>
      <c r="AK21" s="291">
        <v>3.2800000000000003E-2</v>
      </c>
      <c r="AL21" s="289" t="s">
        <v>41</v>
      </c>
      <c r="AM21" s="290" t="s">
        <v>41</v>
      </c>
      <c r="AN21" s="291" t="s">
        <v>41</v>
      </c>
      <c r="AO21" s="290" t="s">
        <v>41</v>
      </c>
      <c r="AP21" s="290" t="s">
        <v>41</v>
      </c>
      <c r="AQ21" s="291" t="s">
        <v>41</v>
      </c>
      <c r="AR21" s="291" t="s">
        <v>41</v>
      </c>
      <c r="AS21" s="204" t="s">
        <v>345</v>
      </c>
    </row>
    <row r="22" spans="1:45" ht="11.25" x14ac:dyDescent="0.2">
      <c r="B22" s="40" t="s">
        <v>166</v>
      </c>
      <c r="C22" s="289">
        <v>1618</v>
      </c>
      <c r="D22" s="290">
        <v>400</v>
      </c>
      <c r="E22" s="291">
        <v>1.2658227848101266E-2</v>
      </c>
      <c r="F22" s="290">
        <v>360</v>
      </c>
      <c r="G22" s="290">
        <v>450</v>
      </c>
      <c r="H22" s="291">
        <v>0.14285714285714285</v>
      </c>
      <c r="I22" s="291">
        <v>2.8571428571428571E-2</v>
      </c>
      <c r="J22" s="289">
        <v>1436</v>
      </c>
      <c r="K22" s="290">
        <v>570</v>
      </c>
      <c r="L22" s="291">
        <v>1.7857142857142856E-2</v>
      </c>
      <c r="M22" s="290">
        <v>500</v>
      </c>
      <c r="N22" s="290">
        <v>640</v>
      </c>
      <c r="O22" s="291">
        <v>0.16326530612244897</v>
      </c>
      <c r="P22" s="291">
        <v>3.2653061224489792E-2</v>
      </c>
      <c r="Q22" s="289">
        <v>115</v>
      </c>
      <c r="R22" s="290">
        <v>795</v>
      </c>
      <c r="S22" s="291">
        <v>-6.2500000000000003E-3</v>
      </c>
      <c r="T22" s="290">
        <v>630</v>
      </c>
      <c r="U22" s="290">
        <v>965</v>
      </c>
      <c r="V22" s="291">
        <v>0.16911764705882354</v>
      </c>
      <c r="W22" s="291">
        <v>3.3823529411764711E-2</v>
      </c>
      <c r="X22" s="289">
        <v>114</v>
      </c>
      <c r="Y22" s="290">
        <v>665</v>
      </c>
      <c r="Z22" s="291">
        <v>4.7244094488188976E-2</v>
      </c>
      <c r="AA22" s="290">
        <v>580</v>
      </c>
      <c r="AB22" s="290">
        <v>750</v>
      </c>
      <c r="AC22" s="291">
        <v>0.11764705882352941</v>
      </c>
      <c r="AD22" s="291">
        <v>2.3529411764705882E-2</v>
      </c>
      <c r="AE22" s="289">
        <v>111</v>
      </c>
      <c r="AF22" s="290">
        <v>900</v>
      </c>
      <c r="AG22" s="291">
        <v>1.3513513513513514E-2</v>
      </c>
      <c r="AH22" s="290">
        <v>750</v>
      </c>
      <c r="AI22" s="290">
        <v>1000</v>
      </c>
      <c r="AJ22" s="291">
        <v>0.125</v>
      </c>
      <c r="AK22" s="291">
        <v>2.5000000000000001E-2</v>
      </c>
      <c r="AL22" s="289">
        <v>21</v>
      </c>
      <c r="AM22" s="290">
        <v>1327</v>
      </c>
      <c r="AN22" s="291">
        <v>0.20636363636363636</v>
      </c>
      <c r="AO22" s="290">
        <v>1000</v>
      </c>
      <c r="AP22" s="290">
        <v>1850</v>
      </c>
      <c r="AQ22" s="291">
        <v>0.45345016429353779</v>
      </c>
      <c r="AR22" s="291">
        <v>9.0690032858707553E-2</v>
      </c>
      <c r="AS22" s="204" t="s">
        <v>345</v>
      </c>
    </row>
    <row r="23" spans="1:45" ht="11.25" x14ac:dyDescent="0.2">
      <c r="B23" s="40" t="s">
        <v>167</v>
      </c>
      <c r="C23" s="289">
        <v>1181</v>
      </c>
      <c r="D23" s="290">
        <v>455</v>
      </c>
      <c r="E23" s="291">
        <v>3.4090909090909088E-2</v>
      </c>
      <c r="F23" s="290">
        <v>430</v>
      </c>
      <c r="G23" s="290">
        <v>485</v>
      </c>
      <c r="H23" s="291">
        <v>9.6385542168674704E-2</v>
      </c>
      <c r="I23" s="291">
        <v>1.9277108433734941E-2</v>
      </c>
      <c r="J23" s="289">
        <v>1759</v>
      </c>
      <c r="K23" s="290">
        <v>595</v>
      </c>
      <c r="L23" s="291">
        <v>2.5862068965517241E-2</v>
      </c>
      <c r="M23" s="290">
        <v>550</v>
      </c>
      <c r="N23" s="290">
        <v>650</v>
      </c>
      <c r="O23" s="291">
        <v>0.10185185185185185</v>
      </c>
      <c r="P23" s="291">
        <v>2.0370370370370369E-2</v>
      </c>
      <c r="Q23" s="289">
        <v>247</v>
      </c>
      <c r="R23" s="290">
        <v>840</v>
      </c>
      <c r="S23" s="291">
        <v>0.05</v>
      </c>
      <c r="T23" s="290">
        <v>740</v>
      </c>
      <c r="U23" s="290">
        <v>950</v>
      </c>
      <c r="V23" s="291">
        <v>0.16666666666666666</v>
      </c>
      <c r="W23" s="291">
        <v>3.3333333333333333E-2</v>
      </c>
      <c r="X23" s="289" t="s">
        <v>41</v>
      </c>
      <c r="Y23" s="290" t="s">
        <v>41</v>
      </c>
      <c r="Z23" s="291" t="s">
        <v>41</v>
      </c>
      <c r="AA23" s="290" t="s">
        <v>41</v>
      </c>
      <c r="AB23" s="290" t="s">
        <v>41</v>
      </c>
      <c r="AC23" s="291" t="s">
        <v>41</v>
      </c>
      <c r="AD23" s="291" t="s">
        <v>41</v>
      </c>
      <c r="AE23" s="289" t="s">
        <v>41</v>
      </c>
      <c r="AF23" s="290" t="s">
        <v>41</v>
      </c>
      <c r="AG23" s="291" t="s">
        <v>41</v>
      </c>
      <c r="AH23" s="290" t="s">
        <v>41</v>
      </c>
      <c r="AI23" s="290" t="s">
        <v>41</v>
      </c>
      <c r="AJ23" s="291" t="s">
        <v>41</v>
      </c>
      <c r="AK23" s="291" t="s">
        <v>41</v>
      </c>
      <c r="AL23" s="289" t="s">
        <v>41</v>
      </c>
      <c r="AM23" s="290" t="s">
        <v>41</v>
      </c>
      <c r="AN23" s="291" t="s">
        <v>41</v>
      </c>
      <c r="AO23" s="290" t="s">
        <v>41</v>
      </c>
      <c r="AP23" s="290" t="s">
        <v>41</v>
      </c>
      <c r="AQ23" s="291" t="s">
        <v>41</v>
      </c>
      <c r="AR23" s="291" t="s">
        <v>41</v>
      </c>
      <c r="AS23" s="204" t="s">
        <v>345</v>
      </c>
    </row>
    <row r="24" spans="1:45" ht="11.25" x14ac:dyDescent="0.2">
      <c r="B24" s="40" t="s">
        <v>168</v>
      </c>
      <c r="C24" s="289">
        <v>1364</v>
      </c>
      <c r="D24" s="290">
        <v>365</v>
      </c>
      <c r="E24" s="291">
        <v>0</v>
      </c>
      <c r="F24" s="290">
        <v>310</v>
      </c>
      <c r="G24" s="290">
        <v>410</v>
      </c>
      <c r="H24" s="291">
        <v>0.10606060606060606</v>
      </c>
      <c r="I24" s="291">
        <v>2.1212121212121213E-2</v>
      </c>
      <c r="J24" s="289">
        <v>1154</v>
      </c>
      <c r="K24" s="290">
        <v>495</v>
      </c>
      <c r="L24" s="291">
        <v>1.020408163265306E-2</v>
      </c>
      <c r="M24" s="290">
        <v>435</v>
      </c>
      <c r="N24" s="290">
        <v>560</v>
      </c>
      <c r="O24" s="291">
        <v>0.16470588235294117</v>
      </c>
      <c r="P24" s="291">
        <v>3.2941176470588238E-2</v>
      </c>
      <c r="Q24" s="289">
        <v>97</v>
      </c>
      <c r="R24" s="290">
        <v>720</v>
      </c>
      <c r="S24" s="291">
        <v>6.6666666666666666E-2</v>
      </c>
      <c r="T24" s="290">
        <v>590</v>
      </c>
      <c r="U24" s="290">
        <v>820</v>
      </c>
      <c r="V24" s="291">
        <v>0.2</v>
      </c>
      <c r="W24" s="291">
        <v>0.04</v>
      </c>
      <c r="X24" s="289">
        <v>47</v>
      </c>
      <c r="Y24" s="290">
        <v>590</v>
      </c>
      <c r="Z24" s="291">
        <v>0</v>
      </c>
      <c r="AA24" s="290">
        <v>530</v>
      </c>
      <c r="AB24" s="290">
        <v>650</v>
      </c>
      <c r="AC24" s="291">
        <v>0.11320754716981132</v>
      </c>
      <c r="AD24" s="291">
        <v>2.2641509433962266E-2</v>
      </c>
      <c r="AE24" s="289">
        <v>51</v>
      </c>
      <c r="AF24" s="290">
        <v>740</v>
      </c>
      <c r="AG24" s="291">
        <v>-1.3333333333333334E-2</v>
      </c>
      <c r="AH24" s="290">
        <v>695</v>
      </c>
      <c r="AI24" s="290">
        <v>280</v>
      </c>
      <c r="AJ24" s="291">
        <v>0.13846153846153847</v>
      </c>
      <c r="AK24" s="291">
        <v>2.7692307692307693E-2</v>
      </c>
      <c r="AL24" s="289">
        <v>22</v>
      </c>
      <c r="AM24" s="290">
        <v>800</v>
      </c>
      <c r="AN24" s="291">
        <v>-0.2</v>
      </c>
      <c r="AO24" s="290">
        <v>280</v>
      </c>
      <c r="AP24" s="290">
        <v>1100</v>
      </c>
      <c r="AQ24" s="291">
        <v>0</v>
      </c>
      <c r="AR24" s="291">
        <v>0</v>
      </c>
      <c r="AS24" s="204" t="s">
        <v>345</v>
      </c>
    </row>
    <row r="25" spans="1:45" ht="11.25" x14ac:dyDescent="0.2">
      <c r="B25" s="40" t="s">
        <v>169</v>
      </c>
      <c r="C25" s="289">
        <v>188</v>
      </c>
      <c r="D25" s="290">
        <v>350</v>
      </c>
      <c r="E25" s="291">
        <v>2.9411764705882353E-2</v>
      </c>
      <c r="F25" s="290">
        <v>320</v>
      </c>
      <c r="G25" s="290">
        <v>400</v>
      </c>
      <c r="H25" s="291">
        <v>0.16666666666666666</v>
      </c>
      <c r="I25" s="291">
        <v>3.3333333333333333E-2</v>
      </c>
      <c r="J25" s="289">
        <v>300</v>
      </c>
      <c r="K25" s="290">
        <v>495</v>
      </c>
      <c r="L25" s="291">
        <v>0</v>
      </c>
      <c r="M25" s="290">
        <v>440</v>
      </c>
      <c r="N25" s="290">
        <v>570</v>
      </c>
      <c r="O25" s="291">
        <v>0.1</v>
      </c>
      <c r="P25" s="291">
        <v>0.02</v>
      </c>
      <c r="Q25" s="289">
        <v>94</v>
      </c>
      <c r="R25" s="290">
        <v>695</v>
      </c>
      <c r="S25" s="291">
        <v>-3.4722222222222224E-2</v>
      </c>
      <c r="T25" s="290">
        <v>635</v>
      </c>
      <c r="U25" s="290">
        <v>850</v>
      </c>
      <c r="V25" s="291">
        <v>0.11556982343499198</v>
      </c>
      <c r="W25" s="291">
        <v>2.3113964686998396E-2</v>
      </c>
      <c r="X25" s="289">
        <v>22</v>
      </c>
      <c r="Y25" s="290">
        <v>648</v>
      </c>
      <c r="Z25" s="291">
        <v>0</v>
      </c>
      <c r="AA25" s="290">
        <v>520</v>
      </c>
      <c r="AB25" s="290">
        <v>700</v>
      </c>
      <c r="AC25" s="291">
        <v>0.1889908256880734</v>
      </c>
      <c r="AD25" s="291">
        <v>3.7798165137614678E-2</v>
      </c>
      <c r="AE25" s="289">
        <v>42</v>
      </c>
      <c r="AF25" s="290">
        <v>998</v>
      </c>
      <c r="AG25" s="291">
        <v>-0.13217391304347825</v>
      </c>
      <c r="AH25" s="290">
        <v>820</v>
      </c>
      <c r="AI25" s="290">
        <v>900</v>
      </c>
      <c r="AJ25" s="291">
        <v>5.0526315789473683E-2</v>
      </c>
      <c r="AK25" s="291">
        <v>1.0105263157894737E-2</v>
      </c>
      <c r="AL25" s="289">
        <v>27</v>
      </c>
      <c r="AM25" s="290">
        <v>1150</v>
      </c>
      <c r="AN25" s="291">
        <v>-0.23333333333333334</v>
      </c>
      <c r="AO25" s="290">
        <v>900</v>
      </c>
      <c r="AP25" s="290">
        <v>1675</v>
      </c>
      <c r="AQ25" s="291">
        <v>-0.3235294117647059</v>
      </c>
      <c r="AR25" s="291">
        <v>-6.4705882352941183E-2</v>
      </c>
      <c r="AS25" s="204" t="s">
        <v>345</v>
      </c>
    </row>
    <row r="26" spans="1:45" s="152" customFormat="1" ht="11.25" x14ac:dyDescent="0.2">
      <c r="A26" s="138"/>
      <c r="B26" s="138" t="s">
        <v>37</v>
      </c>
      <c r="C26" s="289">
        <v>20538</v>
      </c>
      <c r="D26" s="290">
        <v>410</v>
      </c>
      <c r="E26" s="291">
        <v>2.5000000000000001E-2</v>
      </c>
      <c r="F26" s="290">
        <v>350</v>
      </c>
      <c r="G26" s="290">
        <v>460</v>
      </c>
      <c r="H26" s="291">
        <v>0.17142857142857143</v>
      </c>
      <c r="I26" s="291">
        <v>3.4285714285714287E-2</v>
      </c>
      <c r="J26" s="289">
        <v>19588</v>
      </c>
      <c r="K26" s="290">
        <v>560</v>
      </c>
      <c r="L26" s="291">
        <v>1.8181818181818181E-2</v>
      </c>
      <c r="M26" s="290">
        <v>480</v>
      </c>
      <c r="N26" s="290">
        <v>640</v>
      </c>
      <c r="O26" s="291">
        <v>0.16666666666666666</v>
      </c>
      <c r="P26" s="291">
        <v>3.3333333333333333E-2</v>
      </c>
      <c r="Q26" s="289">
        <v>2342</v>
      </c>
      <c r="R26" s="290">
        <v>795</v>
      </c>
      <c r="S26" s="291">
        <v>0.06</v>
      </c>
      <c r="T26" s="290">
        <v>650</v>
      </c>
      <c r="U26" s="290">
        <v>950</v>
      </c>
      <c r="V26" s="291">
        <v>0.14388489208633093</v>
      </c>
      <c r="W26" s="291">
        <v>2.8776978417266185E-2</v>
      </c>
      <c r="X26" s="289">
        <v>1965</v>
      </c>
      <c r="Y26" s="290">
        <v>600</v>
      </c>
      <c r="Z26" s="291">
        <v>0</v>
      </c>
      <c r="AA26" s="290">
        <v>540</v>
      </c>
      <c r="AB26" s="290">
        <v>690</v>
      </c>
      <c r="AC26" s="291">
        <v>0.12149532710280374</v>
      </c>
      <c r="AD26" s="291">
        <v>2.4299065420560748E-2</v>
      </c>
      <c r="AE26" s="289">
        <v>1711</v>
      </c>
      <c r="AF26" s="290">
        <v>800</v>
      </c>
      <c r="AG26" s="291">
        <v>1.2658227848101266E-2</v>
      </c>
      <c r="AH26" s="290">
        <v>695</v>
      </c>
      <c r="AI26" s="290">
        <v>850</v>
      </c>
      <c r="AJ26" s="291">
        <v>0.14449213161659513</v>
      </c>
      <c r="AK26" s="291">
        <v>2.8898426323319026E-2</v>
      </c>
      <c r="AL26" s="289">
        <v>474</v>
      </c>
      <c r="AM26" s="290">
        <v>1000</v>
      </c>
      <c r="AN26" s="291">
        <v>0</v>
      </c>
      <c r="AO26" s="290">
        <v>850</v>
      </c>
      <c r="AP26" s="290">
        <v>1250</v>
      </c>
      <c r="AQ26" s="291">
        <v>0.12994350282485875</v>
      </c>
      <c r="AR26" s="291">
        <v>2.598870056497175E-2</v>
      </c>
      <c r="AS26" s="204"/>
    </row>
    <row r="27" spans="1:45" ht="11.25" x14ac:dyDescent="0.2">
      <c r="A27" s="40" t="s">
        <v>17</v>
      </c>
      <c r="B27" s="40" t="s">
        <v>170</v>
      </c>
      <c r="C27" s="289">
        <v>64</v>
      </c>
      <c r="D27" s="290">
        <v>390</v>
      </c>
      <c r="E27" s="291">
        <v>2.6315789473684209E-2</v>
      </c>
      <c r="F27" s="290">
        <v>360</v>
      </c>
      <c r="G27" s="290">
        <v>405</v>
      </c>
      <c r="H27" s="291">
        <v>0.3</v>
      </c>
      <c r="I27" s="291">
        <v>0.06</v>
      </c>
      <c r="J27" s="289">
        <v>280</v>
      </c>
      <c r="K27" s="290">
        <v>443</v>
      </c>
      <c r="L27" s="291">
        <v>3.5046728971962614E-2</v>
      </c>
      <c r="M27" s="290">
        <v>400</v>
      </c>
      <c r="N27" s="290">
        <v>498</v>
      </c>
      <c r="O27" s="291">
        <v>0.16578947368421051</v>
      </c>
      <c r="P27" s="291">
        <v>3.3157894736842101E-2</v>
      </c>
      <c r="Q27" s="289">
        <v>102</v>
      </c>
      <c r="R27" s="290">
        <v>615</v>
      </c>
      <c r="S27" s="291">
        <v>2.5000000000000001E-2</v>
      </c>
      <c r="T27" s="290">
        <v>510</v>
      </c>
      <c r="U27" s="290">
        <v>705</v>
      </c>
      <c r="V27" s="291">
        <v>0.24242424242424243</v>
      </c>
      <c r="W27" s="291">
        <v>4.8484848484848485E-2</v>
      </c>
      <c r="X27" s="289">
        <v>33</v>
      </c>
      <c r="Y27" s="290">
        <v>435</v>
      </c>
      <c r="Z27" s="291">
        <v>1.1627906976744186E-2</v>
      </c>
      <c r="AA27" s="290">
        <v>400</v>
      </c>
      <c r="AB27" s="290">
        <v>500</v>
      </c>
      <c r="AC27" s="291">
        <v>0.1211340206185567</v>
      </c>
      <c r="AD27" s="291">
        <v>2.4226804123711341E-2</v>
      </c>
      <c r="AE27" s="289">
        <v>212</v>
      </c>
      <c r="AF27" s="290">
        <v>550</v>
      </c>
      <c r="AG27" s="291">
        <v>0</v>
      </c>
      <c r="AH27" s="290">
        <v>470</v>
      </c>
      <c r="AI27" s="290">
        <v>650</v>
      </c>
      <c r="AJ27" s="291">
        <v>0.1</v>
      </c>
      <c r="AK27" s="291">
        <v>0.02</v>
      </c>
      <c r="AL27" s="289">
        <v>178</v>
      </c>
      <c r="AM27" s="290">
        <v>780</v>
      </c>
      <c r="AN27" s="291">
        <v>-1.8867924528301886E-2</v>
      </c>
      <c r="AO27" s="290">
        <v>650</v>
      </c>
      <c r="AP27" s="290">
        <v>935</v>
      </c>
      <c r="AQ27" s="291">
        <v>0.14705882352941177</v>
      </c>
      <c r="AR27" s="291">
        <v>2.9411764705882353E-2</v>
      </c>
      <c r="AS27" s="204" t="s">
        <v>345</v>
      </c>
    </row>
    <row r="28" spans="1:45" ht="11.25" x14ac:dyDescent="0.2">
      <c r="A28" s="40"/>
      <c r="B28" s="40" t="s">
        <v>171</v>
      </c>
      <c r="C28" s="289">
        <v>117</v>
      </c>
      <c r="D28" s="290">
        <v>360</v>
      </c>
      <c r="E28" s="291">
        <v>2.8571428571428571E-2</v>
      </c>
      <c r="F28" s="290">
        <v>350</v>
      </c>
      <c r="G28" s="290">
        <v>380</v>
      </c>
      <c r="H28" s="291">
        <v>0.15015974440894569</v>
      </c>
      <c r="I28" s="291">
        <v>3.0031948881789138E-2</v>
      </c>
      <c r="J28" s="289">
        <v>212</v>
      </c>
      <c r="K28" s="290">
        <v>420</v>
      </c>
      <c r="L28" s="291">
        <v>0.05</v>
      </c>
      <c r="M28" s="290">
        <v>390</v>
      </c>
      <c r="N28" s="290">
        <v>450</v>
      </c>
      <c r="O28" s="291">
        <v>0.13513513513513514</v>
      </c>
      <c r="P28" s="291">
        <v>2.7027027027027029E-2</v>
      </c>
      <c r="Q28" s="289">
        <v>79</v>
      </c>
      <c r="R28" s="290">
        <v>490</v>
      </c>
      <c r="S28" s="291">
        <v>3.1578947368421054E-2</v>
      </c>
      <c r="T28" s="290">
        <v>440</v>
      </c>
      <c r="U28" s="290">
        <v>520</v>
      </c>
      <c r="V28" s="291">
        <v>0.18072289156626506</v>
      </c>
      <c r="W28" s="291">
        <v>3.614457831325301E-2</v>
      </c>
      <c r="X28" s="289">
        <v>42</v>
      </c>
      <c r="Y28" s="290">
        <v>410</v>
      </c>
      <c r="Z28" s="291">
        <v>5.128205128205128E-2</v>
      </c>
      <c r="AA28" s="290">
        <v>385</v>
      </c>
      <c r="AB28" s="290">
        <v>450</v>
      </c>
      <c r="AC28" s="291">
        <v>0.1388888888888889</v>
      </c>
      <c r="AD28" s="291">
        <v>2.777777777777778E-2</v>
      </c>
      <c r="AE28" s="289">
        <v>250</v>
      </c>
      <c r="AF28" s="290">
        <v>450</v>
      </c>
      <c r="AG28" s="291">
        <v>0</v>
      </c>
      <c r="AH28" s="290">
        <v>415</v>
      </c>
      <c r="AI28" s="290">
        <v>476</v>
      </c>
      <c r="AJ28" s="291">
        <v>0.125</v>
      </c>
      <c r="AK28" s="291">
        <v>2.5000000000000001E-2</v>
      </c>
      <c r="AL28" s="289">
        <v>104</v>
      </c>
      <c r="AM28" s="290">
        <v>565</v>
      </c>
      <c r="AN28" s="291">
        <v>-8.771929824561403E-3</v>
      </c>
      <c r="AO28" s="290">
        <v>476</v>
      </c>
      <c r="AP28" s="290">
        <v>650</v>
      </c>
      <c r="AQ28" s="291">
        <v>0.18200836820083682</v>
      </c>
      <c r="AR28" s="291">
        <v>3.6401673640167366E-2</v>
      </c>
      <c r="AS28" s="204" t="s">
        <v>345</v>
      </c>
    </row>
    <row r="29" spans="1:45" ht="11.25" x14ac:dyDescent="0.2">
      <c r="B29" s="40" t="s">
        <v>172</v>
      </c>
      <c r="C29" s="289">
        <v>515</v>
      </c>
      <c r="D29" s="290">
        <v>280</v>
      </c>
      <c r="E29" s="291">
        <v>-5.0847457627118647E-2</v>
      </c>
      <c r="F29" s="290">
        <v>240</v>
      </c>
      <c r="G29" s="290">
        <v>390</v>
      </c>
      <c r="H29" s="291">
        <v>0.21739130434782608</v>
      </c>
      <c r="I29" s="291">
        <v>4.3478260869565216E-2</v>
      </c>
      <c r="J29" s="289">
        <v>997</v>
      </c>
      <c r="K29" s="290">
        <v>450</v>
      </c>
      <c r="L29" s="291">
        <v>0</v>
      </c>
      <c r="M29" s="290">
        <v>390</v>
      </c>
      <c r="N29" s="290">
        <v>510</v>
      </c>
      <c r="O29" s="291">
        <v>0.26760563380281688</v>
      </c>
      <c r="P29" s="291">
        <v>5.3521126760563378E-2</v>
      </c>
      <c r="Q29" s="289">
        <v>223</v>
      </c>
      <c r="R29" s="290">
        <v>530</v>
      </c>
      <c r="S29" s="291">
        <v>2.9126213592233011E-2</v>
      </c>
      <c r="T29" s="290">
        <v>460</v>
      </c>
      <c r="U29" s="290">
        <v>620</v>
      </c>
      <c r="V29" s="291">
        <v>0.15217391304347827</v>
      </c>
      <c r="W29" s="291">
        <v>3.0434782608695653E-2</v>
      </c>
      <c r="X29" s="289">
        <v>60</v>
      </c>
      <c r="Y29" s="290">
        <v>400</v>
      </c>
      <c r="Z29" s="291">
        <v>0</v>
      </c>
      <c r="AA29" s="290">
        <v>368</v>
      </c>
      <c r="AB29" s="290">
        <v>440</v>
      </c>
      <c r="AC29" s="291">
        <v>0.1111111111111111</v>
      </c>
      <c r="AD29" s="291">
        <v>2.222222222222222E-2</v>
      </c>
      <c r="AE29" s="289">
        <v>322</v>
      </c>
      <c r="AF29" s="290">
        <v>480</v>
      </c>
      <c r="AG29" s="291">
        <v>2.1276595744680851E-2</v>
      </c>
      <c r="AH29" s="290">
        <v>430</v>
      </c>
      <c r="AI29" s="290">
        <v>550</v>
      </c>
      <c r="AJ29" s="291">
        <v>0.14558472553699284</v>
      </c>
      <c r="AK29" s="291">
        <v>2.9116945107398567E-2</v>
      </c>
      <c r="AL29" s="289">
        <v>139</v>
      </c>
      <c r="AM29" s="290">
        <v>630</v>
      </c>
      <c r="AN29" s="291">
        <v>0.05</v>
      </c>
      <c r="AO29" s="290">
        <v>550</v>
      </c>
      <c r="AP29" s="290">
        <v>720</v>
      </c>
      <c r="AQ29" s="291">
        <v>0.2</v>
      </c>
      <c r="AR29" s="291">
        <v>0.04</v>
      </c>
      <c r="AS29" s="204" t="s">
        <v>345</v>
      </c>
    </row>
    <row r="30" spans="1:45" ht="11.25" x14ac:dyDescent="0.2">
      <c r="B30" s="40" t="s">
        <v>173</v>
      </c>
      <c r="C30" s="289">
        <v>190</v>
      </c>
      <c r="D30" s="290">
        <v>380</v>
      </c>
      <c r="E30" s="291">
        <v>2.7027027027027029E-2</v>
      </c>
      <c r="F30" s="290">
        <v>365</v>
      </c>
      <c r="G30" s="290">
        <v>400</v>
      </c>
      <c r="H30" s="291">
        <v>8.5714285714285715E-2</v>
      </c>
      <c r="I30" s="291">
        <v>1.7142857142857144E-2</v>
      </c>
      <c r="J30" s="289">
        <v>587</v>
      </c>
      <c r="K30" s="290">
        <v>450</v>
      </c>
      <c r="L30" s="291">
        <v>2.2727272727272728E-2</v>
      </c>
      <c r="M30" s="290">
        <v>415</v>
      </c>
      <c r="N30" s="290">
        <v>480</v>
      </c>
      <c r="O30" s="291">
        <v>0.15384615384615385</v>
      </c>
      <c r="P30" s="291">
        <v>3.0769230769230771E-2</v>
      </c>
      <c r="Q30" s="289">
        <v>183</v>
      </c>
      <c r="R30" s="290">
        <v>540</v>
      </c>
      <c r="S30" s="291">
        <v>9.3457943925233638E-3</v>
      </c>
      <c r="T30" s="290">
        <v>450</v>
      </c>
      <c r="U30" s="290">
        <v>595</v>
      </c>
      <c r="V30" s="291">
        <v>0.2</v>
      </c>
      <c r="W30" s="291">
        <v>0.04</v>
      </c>
      <c r="X30" s="289">
        <v>41</v>
      </c>
      <c r="Y30" s="290">
        <v>420</v>
      </c>
      <c r="Z30" s="291">
        <v>6.3291139240506333E-2</v>
      </c>
      <c r="AA30" s="290">
        <v>380</v>
      </c>
      <c r="AB30" s="290">
        <v>480</v>
      </c>
      <c r="AC30" s="291">
        <v>0.2</v>
      </c>
      <c r="AD30" s="291">
        <v>0.04</v>
      </c>
      <c r="AE30" s="289">
        <v>411</v>
      </c>
      <c r="AF30" s="290">
        <v>460</v>
      </c>
      <c r="AG30" s="291">
        <v>-4.1666666666666664E-2</v>
      </c>
      <c r="AH30" s="290">
        <v>425</v>
      </c>
      <c r="AI30" s="290">
        <v>523</v>
      </c>
      <c r="AJ30" s="291">
        <v>9.5238095238095233E-2</v>
      </c>
      <c r="AK30" s="291">
        <v>1.9047619047619046E-2</v>
      </c>
      <c r="AL30" s="289">
        <v>448</v>
      </c>
      <c r="AM30" s="290">
        <v>600</v>
      </c>
      <c r="AN30" s="291">
        <v>2.9159519725557463E-2</v>
      </c>
      <c r="AO30" s="290">
        <v>523</v>
      </c>
      <c r="AP30" s="290">
        <v>700</v>
      </c>
      <c r="AQ30" s="291">
        <v>0.15384615384615385</v>
      </c>
      <c r="AR30" s="291">
        <v>3.0769230769230771E-2</v>
      </c>
      <c r="AS30" s="204" t="s">
        <v>345</v>
      </c>
    </row>
    <row r="31" spans="1:45" ht="11.25" x14ac:dyDescent="0.2">
      <c r="B31" s="40" t="s">
        <v>174</v>
      </c>
      <c r="C31" s="289">
        <v>293</v>
      </c>
      <c r="D31" s="290">
        <v>245</v>
      </c>
      <c r="E31" s="291">
        <v>6.5217391304347824E-2</v>
      </c>
      <c r="F31" s="290">
        <v>235</v>
      </c>
      <c r="G31" s="290">
        <v>287</v>
      </c>
      <c r="H31" s="291">
        <v>0.11363636363636363</v>
      </c>
      <c r="I31" s="291">
        <v>2.2727272727272728E-2</v>
      </c>
      <c r="J31" s="289">
        <v>251</v>
      </c>
      <c r="K31" s="290">
        <v>450</v>
      </c>
      <c r="L31" s="291">
        <v>0</v>
      </c>
      <c r="M31" s="290">
        <v>415</v>
      </c>
      <c r="N31" s="290">
        <v>485</v>
      </c>
      <c r="O31" s="291">
        <v>0.13924050632911392</v>
      </c>
      <c r="P31" s="291">
        <v>2.7848101265822784E-2</v>
      </c>
      <c r="Q31" s="289">
        <v>148</v>
      </c>
      <c r="R31" s="290">
        <v>550</v>
      </c>
      <c r="S31" s="291">
        <v>0</v>
      </c>
      <c r="T31" s="290">
        <v>493</v>
      </c>
      <c r="U31" s="290">
        <v>610</v>
      </c>
      <c r="V31" s="291">
        <v>0.14583333333333334</v>
      </c>
      <c r="W31" s="291">
        <v>2.9166666666666667E-2</v>
      </c>
      <c r="X31" s="289">
        <v>70</v>
      </c>
      <c r="Y31" s="290">
        <v>420</v>
      </c>
      <c r="Z31" s="291">
        <v>-1.1764705882352941E-2</v>
      </c>
      <c r="AA31" s="290">
        <v>390</v>
      </c>
      <c r="AB31" s="290">
        <v>470</v>
      </c>
      <c r="AC31" s="291">
        <v>5.5276381909547742E-2</v>
      </c>
      <c r="AD31" s="291">
        <v>1.1055276381909548E-2</v>
      </c>
      <c r="AE31" s="289">
        <v>246</v>
      </c>
      <c r="AF31" s="290">
        <v>500</v>
      </c>
      <c r="AG31" s="291">
        <v>0</v>
      </c>
      <c r="AH31" s="290">
        <v>430</v>
      </c>
      <c r="AI31" s="290">
        <v>550</v>
      </c>
      <c r="AJ31" s="291">
        <v>0.13636363636363635</v>
      </c>
      <c r="AK31" s="291">
        <v>2.7272727272727271E-2</v>
      </c>
      <c r="AL31" s="289">
        <v>140</v>
      </c>
      <c r="AM31" s="290">
        <v>655</v>
      </c>
      <c r="AN31" s="291">
        <v>3.968253968253968E-2</v>
      </c>
      <c r="AO31" s="290">
        <v>550</v>
      </c>
      <c r="AP31" s="290">
        <v>778</v>
      </c>
      <c r="AQ31" s="291">
        <v>0.14912280701754385</v>
      </c>
      <c r="AR31" s="291">
        <v>2.9824561403508771E-2</v>
      </c>
      <c r="AS31" s="204" t="s">
        <v>345</v>
      </c>
    </row>
    <row r="32" spans="1:45" ht="11.25" x14ac:dyDescent="0.2">
      <c r="B32" s="40" t="s">
        <v>175</v>
      </c>
      <c r="C32" s="289">
        <v>279</v>
      </c>
      <c r="D32" s="290">
        <v>355</v>
      </c>
      <c r="E32" s="291">
        <v>0</v>
      </c>
      <c r="F32" s="290">
        <v>310</v>
      </c>
      <c r="G32" s="290">
        <v>400</v>
      </c>
      <c r="H32" s="291">
        <v>0.18333333333333332</v>
      </c>
      <c r="I32" s="291">
        <v>3.6666666666666667E-2</v>
      </c>
      <c r="J32" s="289">
        <v>704</v>
      </c>
      <c r="K32" s="290">
        <v>455</v>
      </c>
      <c r="L32" s="291">
        <v>1.1111111111111112E-2</v>
      </c>
      <c r="M32" s="290">
        <v>410</v>
      </c>
      <c r="N32" s="290">
        <v>510</v>
      </c>
      <c r="O32" s="291">
        <v>0.15189873417721519</v>
      </c>
      <c r="P32" s="291">
        <v>3.037974683544304E-2</v>
      </c>
      <c r="Q32" s="289">
        <v>142</v>
      </c>
      <c r="R32" s="290">
        <v>650</v>
      </c>
      <c r="S32" s="291">
        <v>3.1746031746031744E-2</v>
      </c>
      <c r="T32" s="290">
        <v>535</v>
      </c>
      <c r="U32" s="290">
        <v>750</v>
      </c>
      <c r="V32" s="291">
        <v>0.21495327102803738</v>
      </c>
      <c r="W32" s="291">
        <v>4.2990654205607479E-2</v>
      </c>
      <c r="X32" s="289">
        <v>67</v>
      </c>
      <c r="Y32" s="290">
        <v>500</v>
      </c>
      <c r="Z32" s="291">
        <v>-6.1913696060037521E-2</v>
      </c>
      <c r="AA32" s="290">
        <v>420</v>
      </c>
      <c r="AB32" s="290">
        <v>560</v>
      </c>
      <c r="AC32" s="291">
        <v>7.9913606911447083E-2</v>
      </c>
      <c r="AD32" s="291">
        <v>1.5982721382289417E-2</v>
      </c>
      <c r="AE32" s="289">
        <v>224</v>
      </c>
      <c r="AF32" s="290">
        <v>650</v>
      </c>
      <c r="AG32" s="291">
        <v>6.1919504643962852E-3</v>
      </c>
      <c r="AH32" s="290">
        <v>550</v>
      </c>
      <c r="AI32" s="290">
        <v>780</v>
      </c>
      <c r="AJ32" s="291">
        <v>8.3333333333333329E-2</v>
      </c>
      <c r="AK32" s="291">
        <v>1.6666666666666666E-2</v>
      </c>
      <c r="AL32" s="289">
        <v>186</v>
      </c>
      <c r="AM32" s="290">
        <v>928</v>
      </c>
      <c r="AN32" s="291">
        <v>6.6666666666666666E-2</v>
      </c>
      <c r="AO32" s="290">
        <v>780</v>
      </c>
      <c r="AP32" s="290">
        <v>1080</v>
      </c>
      <c r="AQ32" s="291">
        <v>9.1764705882352943E-2</v>
      </c>
      <c r="AR32" s="291">
        <v>1.8352941176470589E-2</v>
      </c>
      <c r="AS32" s="204" t="s">
        <v>345</v>
      </c>
    </row>
    <row r="33" spans="1:45" ht="11.25" x14ac:dyDescent="0.2">
      <c r="B33" s="40" t="s">
        <v>176</v>
      </c>
      <c r="C33" s="289">
        <v>24</v>
      </c>
      <c r="D33" s="290">
        <v>395</v>
      </c>
      <c r="E33" s="291">
        <v>6.7567567567567571E-2</v>
      </c>
      <c r="F33" s="290">
        <v>365</v>
      </c>
      <c r="G33" s="290">
        <v>445</v>
      </c>
      <c r="H33" s="291">
        <v>0.11267605633802817</v>
      </c>
      <c r="I33" s="291">
        <v>2.2535211267605635E-2</v>
      </c>
      <c r="J33" s="289">
        <v>307</v>
      </c>
      <c r="K33" s="290">
        <v>440</v>
      </c>
      <c r="L33" s="291">
        <v>2.3255813953488372E-2</v>
      </c>
      <c r="M33" s="290">
        <v>400</v>
      </c>
      <c r="N33" s="290">
        <v>480</v>
      </c>
      <c r="O33" s="291">
        <v>0.12820512820512819</v>
      </c>
      <c r="P33" s="291">
        <v>2.564102564102564E-2</v>
      </c>
      <c r="Q33" s="289">
        <v>72</v>
      </c>
      <c r="R33" s="290">
        <v>600</v>
      </c>
      <c r="S33" s="291">
        <v>0</v>
      </c>
      <c r="T33" s="290">
        <v>520</v>
      </c>
      <c r="U33" s="290">
        <v>750</v>
      </c>
      <c r="V33" s="291">
        <v>0.14942528735632185</v>
      </c>
      <c r="W33" s="291">
        <v>2.9885057471264371E-2</v>
      </c>
      <c r="X33" s="289">
        <v>29</v>
      </c>
      <c r="Y33" s="290">
        <v>450</v>
      </c>
      <c r="Z33" s="291">
        <v>-3.8461538461538464E-2</v>
      </c>
      <c r="AA33" s="290">
        <v>420</v>
      </c>
      <c r="AB33" s="290">
        <v>575</v>
      </c>
      <c r="AC33" s="291">
        <v>1.1235955056179775E-2</v>
      </c>
      <c r="AD33" s="291">
        <v>2.2471910112359548E-3</v>
      </c>
      <c r="AE33" s="289">
        <v>104</v>
      </c>
      <c r="AF33" s="290">
        <v>650</v>
      </c>
      <c r="AG33" s="291">
        <v>0</v>
      </c>
      <c r="AH33" s="290">
        <v>550</v>
      </c>
      <c r="AI33" s="290">
        <v>725</v>
      </c>
      <c r="AJ33" s="291">
        <v>0.1245674740484429</v>
      </c>
      <c r="AK33" s="291">
        <v>2.4913494809688581E-2</v>
      </c>
      <c r="AL33" s="289">
        <v>108</v>
      </c>
      <c r="AM33" s="290">
        <v>850</v>
      </c>
      <c r="AN33" s="291">
        <v>-7.6086956521739135E-2</v>
      </c>
      <c r="AO33" s="290">
        <v>725</v>
      </c>
      <c r="AP33" s="290">
        <v>1035</v>
      </c>
      <c r="AQ33" s="291">
        <v>7.5949367088607597E-2</v>
      </c>
      <c r="AR33" s="291">
        <v>1.518987341772152E-2</v>
      </c>
      <c r="AS33" s="204" t="s">
        <v>345</v>
      </c>
    </row>
    <row r="34" spans="1:45" ht="11.25" x14ac:dyDescent="0.2">
      <c r="B34" s="40" t="s">
        <v>177</v>
      </c>
      <c r="C34" s="289">
        <v>100</v>
      </c>
      <c r="D34" s="290">
        <v>375</v>
      </c>
      <c r="E34" s="291">
        <v>-1.3157894736842105E-2</v>
      </c>
      <c r="F34" s="290">
        <v>343</v>
      </c>
      <c r="G34" s="290">
        <v>400</v>
      </c>
      <c r="H34" s="291">
        <v>0.29310344827586204</v>
      </c>
      <c r="I34" s="291">
        <v>5.8620689655172406E-2</v>
      </c>
      <c r="J34" s="289">
        <v>325</v>
      </c>
      <c r="K34" s="290">
        <v>420</v>
      </c>
      <c r="L34" s="291">
        <v>1.2048192771084338E-2</v>
      </c>
      <c r="M34" s="290">
        <v>380</v>
      </c>
      <c r="N34" s="290">
        <v>455</v>
      </c>
      <c r="O34" s="291">
        <v>0.2</v>
      </c>
      <c r="P34" s="291">
        <v>0.04</v>
      </c>
      <c r="Q34" s="289">
        <v>207</v>
      </c>
      <c r="R34" s="290">
        <v>510</v>
      </c>
      <c r="S34" s="291">
        <v>0</v>
      </c>
      <c r="T34" s="290">
        <v>450</v>
      </c>
      <c r="U34" s="290">
        <v>585</v>
      </c>
      <c r="V34" s="291">
        <v>0.13333333333333333</v>
      </c>
      <c r="W34" s="291">
        <v>2.6666666666666665E-2</v>
      </c>
      <c r="X34" s="289">
        <v>49</v>
      </c>
      <c r="Y34" s="290">
        <v>420</v>
      </c>
      <c r="Z34" s="291">
        <v>2.4390243902439025E-2</v>
      </c>
      <c r="AA34" s="290">
        <v>380</v>
      </c>
      <c r="AB34" s="290">
        <v>480</v>
      </c>
      <c r="AC34" s="291">
        <v>0.16666666666666666</v>
      </c>
      <c r="AD34" s="291">
        <v>3.3333333333333333E-2</v>
      </c>
      <c r="AE34" s="289">
        <v>218</v>
      </c>
      <c r="AF34" s="290">
        <v>465</v>
      </c>
      <c r="AG34" s="291">
        <v>3.3333333333333333E-2</v>
      </c>
      <c r="AH34" s="290">
        <v>420</v>
      </c>
      <c r="AI34" s="290">
        <v>500</v>
      </c>
      <c r="AJ34" s="291">
        <v>0.16250000000000001</v>
      </c>
      <c r="AK34" s="291">
        <v>3.2500000000000001E-2</v>
      </c>
      <c r="AL34" s="289">
        <v>69</v>
      </c>
      <c r="AM34" s="290">
        <v>590</v>
      </c>
      <c r="AN34" s="291">
        <v>-1.6666666666666666E-2</v>
      </c>
      <c r="AO34" s="290">
        <v>500</v>
      </c>
      <c r="AP34" s="290">
        <v>700</v>
      </c>
      <c r="AQ34" s="291">
        <v>0.19191919191919191</v>
      </c>
      <c r="AR34" s="291">
        <v>3.8383838383838381E-2</v>
      </c>
      <c r="AS34" s="204" t="s">
        <v>345</v>
      </c>
    </row>
    <row r="35" spans="1:45" ht="11.25" x14ac:dyDescent="0.2">
      <c r="B35" s="40" t="s">
        <v>178</v>
      </c>
      <c r="C35" s="289">
        <v>409</v>
      </c>
      <c r="D35" s="290">
        <v>290</v>
      </c>
      <c r="E35" s="291">
        <v>3.5714285714285712E-2</v>
      </c>
      <c r="F35" s="290">
        <v>260</v>
      </c>
      <c r="G35" s="290">
        <v>345</v>
      </c>
      <c r="H35" s="291">
        <v>0.20833333333333334</v>
      </c>
      <c r="I35" s="291">
        <v>4.1666666666666671E-2</v>
      </c>
      <c r="J35" s="289">
        <v>705</v>
      </c>
      <c r="K35" s="290">
        <v>400</v>
      </c>
      <c r="L35" s="291">
        <v>3.896103896103896E-2</v>
      </c>
      <c r="M35" s="290">
        <v>370</v>
      </c>
      <c r="N35" s="290">
        <v>430</v>
      </c>
      <c r="O35" s="291">
        <v>0.14285714285714285</v>
      </c>
      <c r="P35" s="291">
        <v>2.8571428571428571E-2</v>
      </c>
      <c r="Q35" s="289">
        <v>299</v>
      </c>
      <c r="R35" s="290">
        <v>495</v>
      </c>
      <c r="S35" s="291">
        <v>3.125E-2</v>
      </c>
      <c r="T35" s="290">
        <v>430</v>
      </c>
      <c r="U35" s="290">
        <v>550</v>
      </c>
      <c r="V35" s="291">
        <v>0.2073170731707317</v>
      </c>
      <c r="W35" s="291">
        <v>4.1463414634146337E-2</v>
      </c>
      <c r="X35" s="289">
        <v>55</v>
      </c>
      <c r="Y35" s="290">
        <v>410</v>
      </c>
      <c r="Z35" s="291">
        <v>6.4935064935064929E-2</v>
      </c>
      <c r="AA35" s="290">
        <v>390</v>
      </c>
      <c r="AB35" s="290">
        <v>450</v>
      </c>
      <c r="AC35" s="291">
        <v>0.18840579710144928</v>
      </c>
      <c r="AD35" s="291">
        <v>3.7681159420289857E-2</v>
      </c>
      <c r="AE35" s="289">
        <v>218</v>
      </c>
      <c r="AF35" s="290">
        <v>458</v>
      </c>
      <c r="AG35" s="291">
        <v>6.5116279069767441E-2</v>
      </c>
      <c r="AH35" s="290">
        <v>410</v>
      </c>
      <c r="AI35" s="290">
        <v>460</v>
      </c>
      <c r="AJ35" s="291">
        <v>0.20526315789473684</v>
      </c>
      <c r="AK35" s="291">
        <v>4.1052631578947368E-2</v>
      </c>
      <c r="AL35" s="289">
        <v>104</v>
      </c>
      <c r="AM35" s="290">
        <v>550</v>
      </c>
      <c r="AN35" s="291">
        <v>0</v>
      </c>
      <c r="AO35" s="290">
        <v>460</v>
      </c>
      <c r="AP35" s="290">
        <v>650</v>
      </c>
      <c r="AQ35" s="291">
        <v>0.1702127659574468</v>
      </c>
      <c r="AR35" s="291">
        <v>3.4042553191489362E-2</v>
      </c>
      <c r="AS35" s="204" t="s">
        <v>345</v>
      </c>
    </row>
    <row r="36" spans="1:45" ht="11.25" x14ac:dyDescent="0.2">
      <c r="B36" s="40" t="s">
        <v>179</v>
      </c>
      <c r="C36" s="289">
        <v>32</v>
      </c>
      <c r="D36" s="290">
        <v>370</v>
      </c>
      <c r="E36" s="291">
        <v>5.7142857142857141E-2</v>
      </c>
      <c r="F36" s="290">
        <v>358</v>
      </c>
      <c r="G36" s="290">
        <v>383</v>
      </c>
      <c r="H36" s="291">
        <v>5.7142857142857141E-2</v>
      </c>
      <c r="I36" s="291">
        <v>1.1428571428571429E-2</v>
      </c>
      <c r="J36" s="289">
        <v>250</v>
      </c>
      <c r="K36" s="290">
        <v>428</v>
      </c>
      <c r="L36" s="291">
        <v>3.6319612590799029E-2</v>
      </c>
      <c r="M36" s="290">
        <v>400</v>
      </c>
      <c r="N36" s="290">
        <v>460</v>
      </c>
      <c r="O36" s="291">
        <v>0.18888888888888888</v>
      </c>
      <c r="P36" s="291">
        <v>3.7777777777777778E-2</v>
      </c>
      <c r="Q36" s="289">
        <v>153</v>
      </c>
      <c r="R36" s="290">
        <v>500</v>
      </c>
      <c r="S36" s="291">
        <v>6.3829787234042548E-2</v>
      </c>
      <c r="T36" s="290">
        <v>440</v>
      </c>
      <c r="U36" s="290">
        <v>570</v>
      </c>
      <c r="V36" s="291">
        <v>0.16279069767441862</v>
      </c>
      <c r="W36" s="291">
        <v>3.255813953488372E-2</v>
      </c>
      <c r="X36" s="289">
        <v>16</v>
      </c>
      <c r="Y36" s="290">
        <v>400</v>
      </c>
      <c r="Z36" s="291">
        <v>0</v>
      </c>
      <c r="AA36" s="290">
        <v>350</v>
      </c>
      <c r="AB36" s="290">
        <v>440</v>
      </c>
      <c r="AC36" s="291">
        <v>0.14285714285714285</v>
      </c>
      <c r="AD36" s="291">
        <v>2.8571428571428571E-2</v>
      </c>
      <c r="AE36" s="289">
        <v>245</v>
      </c>
      <c r="AF36" s="290">
        <v>460</v>
      </c>
      <c r="AG36" s="291">
        <v>1.5452538631346579E-2</v>
      </c>
      <c r="AH36" s="290">
        <v>425</v>
      </c>
      <c r="AI36" s="290">
        <v>520</v>
      </c>
      <c r="AJ36" s="291">
        <v>9.5238095238095233E-2</v>
      </c>
      <c r="AK36" s="291">
        <v>1.9047619047619046E-2</v>
      </c>
      <c r="AL36" s="289">
        <v>220</v>
      </c>
      <c r="AM36" s="290">
        <v>600</v>
      </c>
      <c r="AN36" s="291">
        <v>1.6949152542372881E-2</v>
      </c>
      <c r="AO36" s="290">
        <v>520</v>
      </c>
      <c r="AP36" s="290">
        <v>695</v>
      </c>
      <c r="AQ36" s="291">
        <v>0.15384615384615385</v>
      </c>
      <c r="AR36" s="291">
        <v>3.0769230769230771E-2</v>
      </c>
      <c r="AS36" s="204" t="s">
        <v>345</v>
      </c>
    </row>
    <row r="37" spans="1:45" ht="11.25" x14ac:dyDescent="0.2">
      <c r="B37" s="40" t="s">
        <v>180</v>
      </c>
      <c r="C37" s="289">
        <v>400</v>
      </c>
      <c r="D37" s="290">
        <v>370</v>
      </c>
      <c r="E37" s="291">
        <v>1.3698630136986301E-2</v>
      </c>
      <c r="F37" s="290">
        <v>285</v>
      </c>
      <c r="G37" s="290">
        <v>410</v>
      </c>
      <c r="H37" s="291">
        <v>0.23333333333333334</v>
      </c>
      <c r="I37" s="291">
        <v>4.6666666666666669E-2</v>
      </c>
      <c r="J37" s="289">
        <v>476</v>
      </c>
      <c r="K37" s="290">
        <v>460</v>
      </c>
      <c r="L37" s="291">
        <v>2.2222222222222223E-2</v>
      </c>
      <c r="M37" s="290">
        <v>420</v>
      </c>
      <c r="N37" s="290">
        <v>530</v>
      </c>
      <c r="O37" s="291">
        <v>0.17948717948717949</v>
      </c>
      <c r="P37" s="291">
        <v>3.5897435897435895E-2</v>
      </c>
      <c r="Q37" s="289">
        <v>44</v>
      </c>
      <c r="R37" s="290">
        <v>615</v>
      </c>
      <c r="S37" s="291">
        <v>2.5000000000000001E-2</v>
      </c>
      <c r="T37" s="290">
        <v>548</v>
      </c>
      <c r="U37" s="290">
        <v>778</v>
      </c>
      <c r="V37" s="291">
        <v>0.11818181818181818</v>
      </c>
      <c r="W37" s="291">
        <v>2.3636363636363636E-2</v>
      </c>
      <c r="X37" s="289">
        <v>37</v>
      </c>
      <c r="Y37" s="290">
        <v>530</v>
      </c>
      <c r="Z37" s="291">
        <v>-0.10169491525423729</v>
      </c>
      <c r="AA37" s="290">
        <v>485</v>
      </c>
      <c r="AB37" s="290">
        <v>635</v>
      </c>
      <c r="AC37" s="291">
        <v>3.9215686274509803E-2</v>
      </c>
      <c r="AD37" s="291">
        <v>7.8431372549019607E-3</v>
      </c>
      <c r="AE37" s="289">
        <v>71</v>
      </c>
      <c r="AF37" s="290">
        <v>675</v>
      </c>
      <c r="AG37" s="291">
        <v>-3.5714285714285712E-2</v>
      </c>
      <c r="AH37" s="290">
        <v>580</v>
      </c>
      <c r="AI37" s="290">
        <v>900</v>
      </c>
      <c r="AJ37" s="291">
        <v>3.8461538461538464E-2</v>
      </c>
      <c r="AK37" s="291">
        <v>7.6923076923076927E-3</v>
      </c>
      <c r="AL37" s="289">
        <v>38</v>
      </c>
      <c r="AM37" s="290">
        <v>1050</v>
      </c>
      <c r="AN37" s="291">
        <v>5.5276381909547742E-2</v>
      </c>
      <c r="AO37" s="290">
        <v>900</v>
      </c>
      <c r="AP37" s="290">
        <v>1280</v>
      </c>
      <c r="AQ37" s="291">
        <v>0.16666666666666666</v>
      </c>
      <c r="AR37" s="291">
        <v>3.3333333333333333E-2</v>
      </c>
      <c r="AS37" s="204" t="s">
        <v>345</v>
      </c>
    </row>
    <row r="38" spans="1:45" ht="11.25" x14ac:dyDescent="0.2">
      <c r="B38" s="40" t="s">
        <v>181</v>
      </c>
      <c r="C38" s="289">
        <v>35</v>
      </c>
      <c r="D38" s="290">
        <v>370</v>
      </c>
      <c r="E38" s="291">
        <v>2.7777777777777776E-2</v>
      </c>
      <c r="F38" s="290">
        <v>305</v>
      </c>
      <c r="G38" s="290">
        <v>400</v>
      </c>
      <c r="H38" s="291">
        <v>0</v>
      </c>
      <c r="I38" s="291">
        <v>0</v>
      </c>
      <c r="J38" s="289">
        <v>182</v>
      </c>
      <c r="K38" s="290">
        <v>423</v>
      </c>
      <c r="L38" s="291">
        <v>3.1707317073170732E-2</v>
      </c>
      <c r="M38" s="290">
        <v>390</v>
      </c>
      <c r="N38" s="290">
        <v>460</v>
      </c>
      <c r="O38" s="291">
        <v>0.128</v>
      </c>
      <c r="P38" s="291">
        <v>2.5600000000000001E-2</v>
      </c>
      <c r="Q38" s="289">
        <v>206</v>
      </c>
      <c r="R38" s="290">
        <v>500</v>
      </c>
      <c r="S38" s="291">
        <v>1.0101010101010102E-2</v>
      </c>
      <c r="T38" s="290">
        <v>450</v>
      </c>
      <c r="U38" s="290">
        <v>560</v>
      </c>
      <c r="V38" s="291">
        <v>0.1111111111111111</v>
      </c>
      <c r="W38" s="291">
        <v>2.222222222222222E-2</v>
      </c>
      <c r="X38" s="289">
        <v>32</v>
      </c>
      <c r="Y38" s="290">
        <v>425</v>
      </c>
      <c r="Z38" s="291">
        <v>6.25E-2</v>
      </c>
      <c r="AA38" s="290">
        <v>398</v>
      </c>
      <c r="AB38" s="290">
        <v>470</v>
      </c>
      <c r="AC38" s="291">
        <v>0.17079889807162535</v>
      </c>
      <c r="AD38" s="291">
        <v>3.4159779614325071E-2</v>
      </c>
      <c r="AE38" s="289">
        <v>670</v>
      </c>
      <c r="AF38" s="290">
        <v>460</v>
      </c>
      <c r="AG38" s="291">
        <v>2.2222222222222223E-2</v>
      </c>
      <c r="AH38" s="290">
        <v>420</v>
      </c>
      <c r="AI38" s="290">
        <v>500</v>
      </c>
      <c r="AJ38" s="291">
        <v>0.15</v>
      </c>
      <c r="AK38" s="291">
        <v>0.03</v>
      </c>
      <c r="AL38" s="289">
        <v>496</v>
      </c>
      <c r="AM38" s="290">
        <v>550</v>
      </c>
      <c r="AN38" s="291">
        <v>1.8518518518518517E-2</v>
      </c>
      <c r="AO38" s="290">
        <v>500</v>
      </c>
      <c r="AP38" s="290">
        <v>623</v>
      </c>
      <c r="AQ38" s="291">
        <v>0.1702127659574468</v>
      </c>
      <c r="AR38" s="291">
        <v>3.4042553191489362E-2</v>
      </c>
      <c r="AS38" s="204" t="s">
        <v>345</v>
      </c>
    </row>
    <row r="39" spans="1:45" ht="11.25" x14ac:dyDescent="0.2">
      <c r="B39" s="40" t="s">
        <v>182</v>
      </c>
      <c r="C39" s="289">
        <v>933</v>
      </c>
      <c r="D39" s="290">
        <v>320</v>
      </c>
      <c r="E39" s="291">
        <v>1.5873015873015872E-2</v>
      </c>
      <c r="F39" s="290">
        <v>290</v>
      </c>
      <c r="G39" s="290">
        <v>380</v>
      </c>
      <c r="H39" s="291">
        <v>0.10344827586206896</v>
      </c>
      <c r="I39" s="291">
        <v>2.0689655172413793E-2</v>
      </c>
      <c r="J39" s="289">
        <v>784</v>
      </c>
      <c r="K39" s="290">
        <v>460</v>
      </c>
      <c r="L39" s="291">
        <v>2.2222222222222223E-2</v>
      </c>
      <c r="M39" s="290">
        <v>415</v>
      </c>
      <c r="N39" s="290">
        <v>523</v>
      </c>
      <c r="O39" s="291">
        <v>0.15</v>
      </c>
      <c r="P39" s="291">
        <v>0.03</v>
      </c>
      <c r="Q39" s="289">
        <v>72</v>
      </c>
      <c r="R39" s="290">
        <v>650</v>
      </c>
      <c r="S39" s="291">
        <v>-2.2556390977443608E-2</v>
      </c>
      <c r="T39" s="290">
        <v>560</v>
      </c>
      <c r="U39" s="290">
        <v>783</v>
      </c>
      <c r="V39" s="291">
        <v>0.13043478260869565</v>
      </c>
      <c r="W39" s="291">
        <v>2.6086956521739129E-2</v>
      </c>
      <c r="X39" s="289">
        <v>70</v>
      </c>
      <c r="Y39" s="290">
        <v>548</v>
      </c>
      <c r="Z39" s="291">
        <v>-6.3247863247863245E-2</v>
      </c>
      <c r="AA39" s="290">
        <v>470</v>
      </c>
      <c r="AB39" s="290">
        <v>650</v>
      </c>
      <c r="AC39" s="291">
        <v>9.2081031307550652E-3</v>
      </c>
      <c r="AD39" s="291">
        <v>1.841620626151013E-3</v>
      </c>
      <c r="AE39" s="289">
        <v>83</v>
      </c>
      <c r="AF39" s="290">
        <v>780</v>
      </c>
      <c r="AG39" s="291">
        <v>9.0909090909090912E-2</v>
      </c>
      <c r="AH39" s="290">
        <v>640</v>
      </c>
      <c r="AI39" s="290">
        <v>900</v>
      </c>
      <c r="AJ39" s="291">
        <v>0.2</v>
      </c>
      <c r="AK39" s="291">
        <v>0.04</v>
      </c>
      <c r="AL39" s="289">
        <v>42</v>
      </c>
      <c r="AM39" s="290">
        <v>1050</v>
      </c>
      <c r="AN39" s="291">
        <v>0.05</v>
      </c>
      <c r="AO39" s="290">
        <v>900</v>
      </c>
      <c r="AP39" s="290">
        <v>1400</v>
      </c>
      <c r="AQ39" s="291">
        <v>9.375E-2</v>
      </c>
      <c r="AR39" s="291">
        <v>1.8749999999999999E-2</v>
      </c>
      <c r="AS39" s="204" t="s">
        <v>345</v>
      </c>
    </row>
    <row r="40" spans="1:45" ht="11.25" x14ac:dyDescent="0.2">
      <c r="B40" s="40" t="s">
        <v>183</v>
      </c>
      <c r="C40" s="289">
        <v>102</v>
      </c>
      <c r="D40" s="290">
        <v>383</v>
      </c>
      <c r="E40" s="291">
        <v>7.8947368421052634E-3</v>
      </c>
      <c r="F40" s="290">
        <v>320</v>
      </c>
      <c r="G40" s="290">
        <v>400</v>
      </c>
      <c r="H40" s="291">
        <v>9.4285714285714292E-2</v>
      </c>
      <c r="I40" s="291">
        <v>1.8857142857142857E-2</v>
      </c>
      <c r="J40" s="289">
        <v>485</v>
      </c>
      <c r="K40" s="290">
        <v>450</v>
      </c>
      <c r="L40" s="291">
        <v>4.6511627906976744E-2</v>
      </c>
      <c r="M40" s="290">
        <v>400</v>
      </c>
      <c r="N40" s="290">
        <v>505</v>
      </c>
      <c r="O40" s="291">
        <v>0.18421052631578946</v>
      </c>
      <c r="P40" s="291">
        <v>3.6842105263157891E-2</v>
      </c>
      <c r="Q40" s="289">
        <v>108</v>
      </c>
      <c r="R40" s="290">
        <v>600</v>
      </c>
      <c r="S40" s="291">
        <v>3.4482758620689655E-2</v>
      </c>
      <c r="T40" s="290">
        <v>520</v>
      </c>
      <c r="U40" s="290">
        <v>695</v>
      </c>
      <c r="V40" s="291">
        <v>0.13207547169811321</v>
      </c>
      <c r="W40" s="291">
        <v>2.6415094339622643E-2</v>
      </c>
      <c r="X40" s="289">
        <v>53</v>
      </c>
      <c r="Y40" s="290">
        <v>510</v>
      </c>
      <c r="Z40" s="291">
        <v>-1.9230769230769232E-2</v>
      </c>
      <c r="AA40" s="290">
        <v>450</v>
      </c>
      <c r="AB40" s="290">
        <v>550</v>
      </c>
      <c r="AC40" s="291">
        <v>0.02</v>
      </c>
      <c r="AD40" s="291">
        <v>4.0000000000000001E-3</v>
      </c>
      <c r="AE40" s="289">
        <v>137</v>
      </c>
      <c r="AF40" s="290">
        <v>650</v>
      </c>
      <c r="AG40" s="291">
        <v>-1.5151515151515152E-2</v>
      </c>
      <c r="AH40" s="290">
        <v>580</v>
      </c>
      <c r="AI40" s="290">
        <v>795</v>
      </c>
      <c r="AJ40" s="291">
        <v>9.2436974789915971E-2</v>
      </c>
      <c r="AK40" s="291">
        <v>1.8487394957983194E-2</v>
      </c>
      <c r="AL40" s="289">
        <v>126</v>
      </c>
      <c r="AM40" s="290">
        <v>950</v>
      </c>
      <c r="AN40" s="291">
        <v>0</v>
      </c>
      <c r="AO40" s="290">
        <v>795</v>
      </c>
      <c r="AP40" s="290">
        <v>1190</v>
      </c>
      <c r="AQ40" s="291">
        <v>0</v>
      </c>
      <c r="AR40" s="291">
        <v>0</v>
      </c>
      <c r="AS40" s="204" t="s">
        <v>345</v>
      </c>
    </row>
    <row r="41" spans="1:45" ht="11.25" x14ac:dyDescent="0.2">
      <c r="B41" s="40" t="s">
        <v>184</v>
      </c>
      <c r="C41" s="289">
        <v>30</v>
      </c>
      <c r="D41" s="290">
        <v>378</v>
      </c>
      <c r="E41" s="291">
        <v>0.08</v>
      </c>
      <c r="F41" s="290">
        <v>360</v>
      </c>
      <c r="G41" s="290">
        <v>400</v>
      </c>
      <c r="H41" s="291">
        <v>0.08</v>
      </c>
      <c r="I41" s="291">
        <v>1.6E-2</v>
      </c>
      <c r="J41" s="289">
        <v>137</v>
      </c>
      <c r="K41" s="290">
        <v>420</v>
      </c>
      <c r="L41" s="291">
        <v>2.9411764705882353E-2</v>
      </c>
      <c r="M41" s="290">
        <v>400</v>
      </c>
      <c r="N41" s="290">
        <v>445</v>
      </c>
      <c r="O41" s="291">
        <v>2.9411764705882353E-2</v>
      </c>
      <c r="P41" s="291">
        <v>5.8823529411764705E-3</v>
      </c>
      <c r="Q41" s="289">
        <v>167</v>
      </c>
      <c r="R41" s="290">
        <v>520</v>
      </c>
      <c r="S41" s="291">
        <v>3.8610038610038611E-3</v>
      </c>
      <c r="T41" s="290">
        <v>470</v>
      </c>
      <c r="U41" s="290">
        <v>570</v>
      </c>
      <c r="V41" s="291">
        <v>3.8610038610038611E-3</v>
      </c>
      <c r="W41" s="291">
        <v>7.722007722007722E-4</v>
      </c>
      <c r="X41" s="289">
        <v>24</v>
      </c>
      <c r="Y41" s="290">
        <v>408</v>
      </c>
      <c r="Z41" s="291">
        <v>3.2911392405063293E-2</v>
      </c>
      <c r="AA41" s="290">
        <v>370</v>
      </c>
      <c r="AB41" s="290">
        <v>458</v>
      </c>
      <c r="AC41" s="291">
        <v>3.2911392405063293E-2</v>
      </c>
      <c r="AD41" s="291">
        <v>6.582278481012659E-3</v>
      </c>
      <c r="AE41" s="289">
        <v>263</v>
      </c>
      <c r="AF41" s="290">
        <v>490</v>
      </c>
      <c r="AG41" s="291">
        <v>4.2553191489361701E-2</v>
      </c>
      <c r="AH41" s="290">
        <v>445</v>
      </c>
      <c r="AI41" s="290">
        <v>550</v>
      </c>
      <c r="AJ41" s="291">
        <v>4.2553191489361701E-2</v>
      </c>
      <c r="AK41" s="291">
        <v>8.5106382978723406E-3</v>
      </c>
      <c r="AL41" s="289">
        <v>200</v>
      </c>
      <c r="AM41" s="290">
        <v>620</v>
      </c>
      <c r="AN41" s="291">
        <v>6.8965517241379309E-2</v>
      </c>
      <c r="AO41" s="290">
        <v>550</v>
      </c>
      <c r="AP41" s="290">
        <v>700</v>
      </c>
      <c r="AQ41" s="291">
        <v>6.8965517241379309E-2</v>
      </c>
      <c r="AR41" s="291">
        <v>1.3793103448275862E-2</v>
      </c>
      <c r="AS41" s="204" t="s">
        <v>345</v>
      </c>
    </row>
    <row r="42" spans="1:45" ht="11.25" x14ac:dyDescent="0.2">
      <c r="B42" s="40" t="s">
        <v>185</v>
      </c>
      <c r="C42" s="289">
        <v>60</v>
      </c>
      <c r="D42" s="290">
        <v>338</v>
      </c>
      <c r="E42" s="291">
        <v>2.4242424242424242E-2</v>
      </c>
      <c r="F42" s="290">
        <v>320</v>
      </c>
      <c r="G42" s="290">
        <v>350</v>
      </c>
      <c r="H42" s="291">
        <v>2.4242424242424242E-2</v>
      </c>
      <c r="I42" s="291">
        <v>4.8484848484848485E-3</v>
      </c>
      <c r="J42" s="289">
        <v>300</v>
      </c>
      <c r="K42" s="290">
        <v>395</v>
      </c>
      <c r="L42" s="291">
        <v>2.5974025974025976E-2</v>
      </c>
      <c r="M42" s="290">
        <v>358</v>
      </c>
      <c r="N42" s="290">
        <v>420</v>
      </c>
      <c r="O42" s="291">
        <v>2.5974025974025976E-2</v>
      </c>
      <c r="P42" s="291">
        <v>5.1948051948051948E-3</v>
      </c>
      <c r="Q42" s="289">
        <v>148</v>
      </c>
      <c r="R42" s="290">
        <v>470</v>
      </c>
      <c r="S42" s="291">
        <v>-2.0833333333333332E-2</v>
      </c>
      <c r="T42" s="290">
        <v>430</v>
      </c>
      <c r="U42" s="290">
        <v>523</v>
      </c>
      <c r="V42" s="291">
        <v>-2.0833333333333332E-2</v>
      </c>
      <c r="W42" s="291">
        <v>-4.1666666666666666E-3</v>
      </c>
      <c r="X42" s="289">
        <v>58</v>
      </c>
      <c r="Y42" s="290">
        <v>400</v>
      </c>
      <c r="Z42" s="291">
        <v>3.0927835051546393E-2</v>
      </c>
      <c r="AA42" s="290">
        <v>370</v>
      </c>
      <c r="AB42" s="290">
        <v>430</v>
      </c>
      <c r="AC42" s="291">
        <v>3.0927835051546393E-2</v>
      </c>
      <c r="AD42" s="291">
        <v>6.1855670103092789E-3</v>
      </c>
      <c r="AE42" s="289">
        <v>238</v>
      </c>
      <c r="AF42" s="290">
        <v>438</v>
      </c>
      <c r="AG42" s="291">
        <v>1.8604651162790697E-2</v>
      </c>
      <c r="AH42" s="290">
        <v>400</v>
      </c>
      <c r="AI42" s="290">
        <v>450</v>
      </c>
      <c r="AJ42" s="291">
        <v>1.8604651162790697E-2</v>
      </c>
      <c r="AK42" s="291">
        <v>3.7209302325581393E-3</v>
      </c>
      <c r="AL42" s="289">
        <v>82</v>
      </c>
      <c r="AM42" s="290">
        <v>513</v>
      </c>
      <c r="AN42" s="291">
        <v>-3.2075471698113207E-2</v>
      </c>
      <c r="AO42" s="290">
        <v>450</v>
      </c>
      <c r="AP42" s="290">
        <v>595</v>
      </c>
      <c r="AQ42" s="291">
        <v>-3.2075471698113207E-2</v>
      </c>
      <c r="AR42" s="291">
        <v>-6.4150943396226413E-3</v>
      </c>
      <c r="AS42" s="204" t="s">
        <v>345</v>
      </c>
    </row>
    <row r="43" spans="1:45" ht="11.25" x14ac:dyDescent="0.2">
      <c r="B43" s="40" t="s">
        <v>186</v>
      </c>
      <c r="C43" s="289">
        <v>22</v>
      </c>
      <c r="D43" s="290">
        <v>375</v>
      </c>
      <c r="E43" s="291">
        <v>0.5</v>
      </c>
      <c r="F43" s="290">
        <v>330</v>
      </c>
      <c r="G43" s="290">
        <v>480</v>
      </c>
      <c r="H43" s="291">
        <v>0.5</v>
      </c>
      <c r="I43" s="291">
        <v>0.1</v>
      </c>
      <c r="J43" s="289">
        <v>148</v>
      </c>
      <c r="K43" s="290">
        <v>390</v>
      </c>
      <c r="L43" s="291">
        <v>1.2987012987012988E-2</v>
      </c>
      <c r="M43" s="290">
        <v>363</v>
      </c>
      <c r="N43" s="290">
        <v>423</v>
      </c>
      <c r="O43" s="291">
        <v>1.2987012987012988E-2</v>
      </c>
      <c r="P43" s="291">
        <v>2.5974025974025974E-3</v>
      </c>
      <c r="Q43" s="289">
        <v>117</v>
      </c>
      <c r="R43" s="290">
        <v>460</v>
      </c>
      <c r="S43" s="291">
        <v>0</v>
      </c>
      <c r="T43" s="290">
        <v>420</v>
      </c>
      <c r="U43" s="290">
        <v>510</v>
      </c>
      <c r="V43" s="291">
        <v>0</v>
      </c>
      <c r="W43" s="291">
        <v>0</v>
      </c>
      <c r="X43" s="289">
        <v>39</v>
      </c>
      <c r="Y43" s="290">
        <v>415</v>
      </c>
      <c r="Z43" s="291">
        <v>3.7499999999999999E-2</v>
      </c>
      <c r="AA43" s="290">
        <v>390</v>
      </c>
      <c r="AB43" s="290">
        <v>450</v>
      </c>
      <c r="AC43" s="291">
        <v>3.7499999999999999E-2</v>
      </c>
      <c r="AD43" s="291">
        <v>7.4999999999999997E-3</v>
      </c>
      <c r="AE43" s="289">
        <v>392</v>
      </c>
      <c r="AF43" s="290">
        <v>450</v>
      </c>
      <c r="AG43" s="291">
        <v>2.2727272727272728E-2</v>
      </c>
      <c r="AH43" s="290">
        <v>408</v>
      </c>
      <c r="AI43" s="290">
        <v>475</v>
      </c>
      <c r="AJ43" s="291">
        <v>2.2727272727272728E-2</v>
      </c>
      <c r="AK43" s="291">
        <v>4.5454545454545452E-3</v>
      </c>
      <c r="AL43" s="289">
        <v>216</v>
      </c>
      <c r="AM43" s="290">
        <v>515</v>
      </c>
      <c r="AN43" s="291">
        <v>-9.6153846153846159E-3</v>
      </c>
      <c r="AO43" s="290">
        <v>475</v>
      </c>
      <c r="AP43" s="290">
        <v>570</v>
      </c>
      <c r="AQ43" s="291">
        <v>-9.6153846153846159E-3</v>
      </c>
      <c r="AR43" s="291">
        <v>-1.9230769230769232E-3</v>
      </c>
      <c r="AS43" s="204" t="s">
        <v>345</v>
      </c>
    </row>
    <row r="44" spans="1:45" s="152" customFormat="1" ht="11.25" x14ac:dyDescent="0.2">
      <c r="B44" s="138" t="s">
        <v>37</v>
      </c>
      <c r="C44" s="289">
        <v>3605</v>
      </c>
      <c r="D44" s="290">
        <v>335</v>
      </c>
      <c r="E44" s="291">
        <v>3.0769230769230771E-2</v>
      </c>
      <c r="F44" s="290">
        <v>270</v>
      </c>
      <c r="G44" s="290">
        <v>390</v>
      </c>
      <c r="H44" s="291">
        <v>3.0769230769230771E-2</v>
      </c>
      <c r="I44" s="291">
        <v>6.1538461538461538E-3</v>
      </c>
      <c r="J44" s="289">
        <v>7130</v>
      </c>
      <c r="K44" s="290">
        <v>435</v>
      </c>
      <c r="L44" s="291">
        <v>1.1627906976744186E-2</v>
      </c>
      <c r="M44" s="290">
        <v>395</v>
      </c>
      <c r="N44" s="290">
        <v>490</v>
      </c>
      <c r="O44" s="291">
        <v>1.1627906976744186E-2</v>
      </c>
      <c r="P44" s="291">
        <v>2.3255813953488372E-3</v>
      </c>
      <c r="Q44" s="289">
        <v>2470</v>
      </c>
      <c r="R44" s="290">
        <v>520</v>
      </c>
      <c r="S44" s="291">
        <v>0</v>
      </c>
      <c r="T44" s="290">
        <v>460</v>
      </c>
      <c r="U44" s="290">
        <v>600</v>
      </c>
      <c r="V44" s="291">
        <v>0</v>
      </c>
      <c r="W44" s="291">
        <v>0</v>
      </c>
      <c r="X44" s="289">
        <v>775</v>
      </c>
      <c r="Y44" s="290">
        <v>430</v>
      </c>
      <c r="Z44" s="291">
        <v>1.1764705882352941E-2</v>
      </c>
      <c r="AA44" s="290">
        <v>390</v>
      </c>
      <c r="AB44" s="290">
        <v>500</v>
      </c>
      <c r="AC44" s="291">
        <v>1.1764705882352941E-2</v>
      </c>
      <c r="AD44" s="291">
        <v>2.352941176470588E-3</v>
      </c>
      <c r="AE44" s="289">
        <v>4304</v>
      </c>
      <c r="AF44" s="290">
        <v>480</v>
      </c>
      <c r="AG44" s="291">
        <v>2.1276595744680851E-2</v>
      </c>
      <c r="AH44" s="290">
        <v>430</v>
      </c>
      <c r="AI44" s="290">
        <v>525</v>
      </c>
      <c r="AJ44" s="291">
        <v>2.1276595744680851E-2</v>
      </c>
      <c r="AK44" s="291">
        <v>4.2553191489361703E-3</v>
      </c>
      <c r="AL44" s="289">
        <v>2896</v>
      </c>
      <c r="AM44" s="290">
        <v>620</v>
      </c>
      <c r="AN44" s="291">
        <v>3.3333333333333333E-2</v>
      </c>
      <c r="AO44" s="290">
        <v>525</v>
      </c>
      <c r="AP44" s="290">
        <v>765</v>
      </c>
      <c r="AQ44" s="291">
        <v>3.3333333333333333E-2</v>
      </c>
      <c r="AR44" s="291">
        <v>6.6666666666666662E-3</v>
      </c>
      <c r="AS44" s="204"/>
    </row>
    <row r="45" spans="1:45" ht="11.25" x14ac:dyDescent="0.2">
      <c r="A45" s="40" t="s">
        <v>18</v>
      </c>
      <c r="B45" s="40" t="s">
        <v>187</v>
      </c>
      <c r="C45" s="289">
        <v>59</v>
      </c>
      <c r="D45" s="290">
        <v>280</v>
      </c>
      <c r="E45" s="291">
        <v>-9.6774193548387094E-2</v>
      </c>
      <c r="F45" s="290">
        <v>255</v>
      </c>
      <c r="G45" s="290">
        <v>320</v>
      </c>
      <c r="H45" s="291">
        <v>-9.6774193548387094E-2</v>
      </c>
      <c r="I45" s="291">
        <v>-1.935483870967742E-2</v>
      </c>
      <c r="J45" s="289">
        <v>497</v>
      </c>
      <c r="K45" s="290">
        <v>380</v>
      </c>
      <c r="L45" s="291">
        <v>0</v>
      </c>
      <c r="M45" s="290">
        <v>350</v>
      </c>
      <c r="N45" s="290">
        <v>420</v>
      </c>
      <c r="O45" s="291">
        <v>0</v>
      </c>
      <c r="P45" s="291">
        <v>0</v>
      </c>
      <c r="Q45" s="289">
        <v>172</v>
      </c>
      <c r="R45" s="290">
        <v>475</v>
      </c>
      <c r="S45" s="291">
        <v>0</v>
      </c>
      <c r="T45" s="290">
        <v>430</v>
      </c>
      <c r="U45" s="290">
        <v>545</v>
      </c>
      <c r="V45" s="291">
        <v>0</v>
      </c>
      <c r="W45" s="291">
        <v>0</v>
      </c>
      <c r="X45" s="289">
        <v>64</v>
      </c>
      <c r="Y45" s="290">
        <v>398</v>
      </c>
      <c r="Z45" s="291">
        <v>-5.0000000000000001E-3</v>
      </c>
      <c r="AA45" s="290">
        <v>360</v>
      </c>
      <c r="AB45" s="290">
        <v>445</v>
      </c>
      <c r="AC45" s="291">
        <v>-5.0000000000000001E-3</v>
      </c>
      <c r="AD45" s="291">
        <v>-1E-3</v>
      </c>
      <c r="AE45" s="289">
        <v>338</v>
      </c>
      <c r="AF45" s="290">
        <v>462</v>
      </c>
      <c r="AG45" s="291">
        <v>4.3478260869565218E-3</v>
      </c>
      <c r="AH45" s="290">
        <v>425</v>
      </c>
      <c r="AI45" s="290">
        <v>510</v>
      </c>
      <c r="AJ45" s="291">
        <v>4.3478260869565218E-3</v>
      </c>
      <c r="AK45" s="291">
        <v>8.6956521739130438E-4</v>
      </c>
      <c r="AL45" s="289">
        <v>124</v>
      </c>
      <c r="AM45" s="290">
        <v>580</v>
      </c>
      <c r="AN45" s="291">
        <v>5.4545454545454543E-2</v>
      </c>
      <c r="AO45" s="290">
        <v>510</v>
      </c>
      <c r="AP45" s="290">
        <v>665</v>
      </c>
      <c r="AQ45" s="291">
        <v>5.4545454545454543E-2</v>
      </c>
      <c r="AR45" s="291">
        <v>1.0909090909090908E-2</v>
      </c>
      <c r="AS45" s="204" t="s">
        <v>345</v>
      </c>
    </row>
    <row r="46" spans="1:45" ht="11.25" x14ac:dyDescent="0.2">
      <c r="A46" s="40"/>
      <c r="B46" s="40" t="s">
        <v>188</v>
      </c>
      <c r="C46" s="289">
        <v>216</v>
      </c>
      <c r="D46" s="290">
        <v>340</v>
      </c>
      <c r="E46" s="291">
        <v>6.9182389937106917E-2</v>
      </c>
      <c r="F46" s="290">
        <v>295</v>
      </c>
      <c r="G46" s="290">
        <v>380</v>
      </c>
      <c r="H46" s="291">
        <v>6.9182389937106917E-2</v>
      </c>
      <c r="I46" s="291">
        <v>1.3836477987421384E-2</v>
      </c>
      <c r="J46" s="289">
        <v>816</v>
      </c>
      <c r="K46" s="290">
        <v>450</v>
      </c>
      <c r="L46" s="291">
        <v>1.1235955056179775E-2</v>
      </c>
      <c r="M46" s="290">
        <v>395</v>
      </c>
      <c r="N46" s="290">
        <v>495</v>
      </c>
      <c r="O46" s="291">
        <v>1.1235955056179775E-2</v>
      </c>
      <c r="P46" s="291">
        <v>2.2471910112359548E-3</v>
      </c>
      <c r="Q46" s="289">
        <v>228</v>
      </c>
      <c r="R46" s="290">
        <v>600</v>
      </c>
      <c r="S46" s="291">
        <v>2.564102564102564E-2</v>
      </c>
      <c r="T46" s="290">
        <v>518</v>
      </c>
      <c r="U46" s="290">
        <v>680</v>
      </c>
      <c r="V46" s="291">
        <v>2.564102564102564E-2</v>
      </c>
      <c r="W46" s="291">
        <v>5.1282051282051282E-3</v>
      </c>
      <c r="X46" s="289">
        <v>110</v>
      </c>
      <c r="Y46" s="290">
        <v>463</v>
      </c>
      <c r="Z46" s="291">
        <v>2.8888888888888888E-2</v>
      </c>
      <c r="AA46" s="290">
        <v>435</v>
      </c>
      <c r="AB46" s="290">
        <v>500</v>
      </c>
      <c r="AC46" s="291">
        <v>2.8888888888888888E-2</v>
      </c>
      <c r="AD46" s="291">
        <v>5.7777777777777775E-3</v>
      </c>
      <c r="AE46" s="289">
        <v>462</v>
      </c>
      <c r="AF46" s="290">
        <v>550</v>
      </c>
      <c r="AG46" s="291">
        <v>0</v>
      </c>
      <c r="AH46" s="290">
        <v>490</v>
      </c>
      <c r="AI46" s="290">
        <v>630</v>
      </c>
      <c r="AJ46" s="291">
        <v>0</v>
      </c>
      <c r="AK46" s="291">
        <v>0</v>
      </c>
      <c r="AL46" s="289">
        <v>270</v>
      </c>
      <c r="AM46" s="290">
        <v>760</v>
      </c>
      <c r="AN46" s="291">
        <v>1.3333333333333334E-2</v>
      </c>
      <c r="AO46" s="290">
        <v>630</v>
      </c>
      <c r="AP46" s="290">
        <v>870</v>
      </c>
      <c r="AQ46" s="291">
        <v>1.3333333333333334E-2</v>
      </c>
      <c r="AR46" s="291">
        <v>2.666666666666667E-3</v>
      </c>
      <c r="AS46" s="204" t="s">
        <v>345</v>
      </c>
    </row>
    <row r="47" spans="1:45" ht="11.25" x14ac:dyDescent="0.2">
      <c r="A47" s="40"/>
      <c r="B47" s="40" t="s">
        <v>189</v>
      </c>
      <c r="C47" s="289">
        <v>86</v>
      </c>
      <c r="D47" s="290">
        <v>410</v>
      </c>
      <c r="E47" s="291">
        <v>2.5000000000000001E-2</v>
      </c>
      <c r="F47" s="290">
        <v>355</v>
      </c>
      <c r="G47" s="290">
        <v>440</v>
      </c>
      <c r="H47" s="291">
        <v>2.5000000000000001E-2</v>
      </c>
      <c r="I47" s="291">
        <v>5.0000000000000001E-3</v>
      </c>
      <c r="J47" s="289">
        <v>388</v>
      </c>
      <c r="K47" s="290">
        <v>550</v>
      </c>
      <c r="L47" s="291">
        <v>1.289134438305709E-2</v>
      </c>
      <c r="M47" s="290">
        <v>495</v>
      </c>
      <c r="N47" s="290">
        <v>620</v>
      </c>
      <c r="O47" s="291">
        <v>1.289134438305709E-2</v>
      </c>
      <c r="P47" s="291">
        <v>2.5782688766114179E-3</v>
      </c>
      <c r="Q47" s="289">
        <v>96</v>
      </c>
      <c r="R47" s="290">
        <v>750</v>
      </c>
      <c r="S47" s="291">
        <v>0</v>
      </c>
      <c r="T47" s="290">
        <v>648</v>
      </c>
      <c r="U47" s="290">
        <v>1063</v>
      </c>
      <c r="V47" s="291">
        <v>0</v>
      </c>
      <c r="W47" s="291">
        <v>0</v>
      </c>
      <c r="X47" s="289">
        <v>33</v>
      </c>
      <c r="Y47" s="290">
        <v>590</v>
      </c>
      <c r="Z47" s="291">
        <v>-4.8387096774193547E-2</v>
      </c>
      <c r="AA47" s="290">
        <v>550</v>
      </c>
      <c r="AB47" s="290">
        <v>650</v>
      </c>
      <c r="AC47" s="291">
        <v>-4.8387096774193547E-2</v>
      </c>
      <c r="AD47" s="291">
        <v>-9.6774193548387101E-3</v>
      </c>
      <c r="AE47" s="289">
        <v>123</v>
      </c>
      <c r="AF47" s="290">
        <v>895</v>
      </c>
      <c r="AG47" s="291">
        <v>-2.717391304347826E-2</v>
      </c>
      <c r="AH47" s="290">
        <v>750</v>
      </c>
      <c r="AI47" s="290">
        <v>978</v>
      </c>
      <c r="AJ47" s="291">
        <v>-2.717391304347826E-2</v>
      </c>
      <c r="AK47" s="291">
        <v>-5.434782608695652E-3</v>
      </c>
      <c r="AL47" s="289">
        <v>116</v>
      </c>
      <c r="AM47" s="290">
        <v>1200</v>
      </c>
      <c r="AN47" s="291">
        <v>-7.3359073359073365E-2</v>
      </c>
      <c r="AO47" s="290">
        <v>978</v>
      </c>
      <c r="AP47" s="290">
        <v>1525</v>
      </c>
      <c r="AQ47" s="291">
        <v>-7.3359073359073365E-2</v>
      </c>
      <c r="AR47" s="291">
        <v>-1.4671814671814673E-2</v>
      </c>
      <c r="AS47" s="204" t="s">
        <v>345</v>
      </c>
    </row>
    <row r="48" spans="1:45" ht="11.25" x14ac:dyDescent="0.2">
      <c r="B48" s="40" t="s">
        <v>190</v>
      </c>
      <c r="C48" s="289" t="s">
        <v>41</v>
      </c>
      <c r="D48" s="290" t="s">
        <v>41</v>
      </c>
      <c r="E48" s="291" t="s">
        <v>41</v>
      </c>
      <c r="F48" s="290" t="s">
        <v>41</v>
      </c>
      <c r="G48" s="290" t="s">
        <v>41</v>
      </c>
      <c r="H48" s="291" t="s">
        <v>41</v>
      </c>
      <c r="I48" s="291" t="s">
        <v>41</v>
      </c>
      <c r="J48" s="289">
        <v>61</v>
      </c>
      <c r="K48" s="290">
        <v>450</v>
      </c>
      <c r="L48" s="291">
        <v>-2.1739130434782608E-2</v>
      </c>
      <c r="M48" s="290">
        <v>400</v>
      </c>
      <c r="N48" s="290">
        <v>500</v>
      </c>
      <c r="O48" s="291">
        <v>-2.1739130434782608E-2</v>
      </c>
      <c r="P48" s="291">
        <v>-4.3478260869565218E-3</v>
      </c>
      <c r="Q48" s="289">
        <v>35</v>
      </c>
      <c r="R48" s="290">
        <v>685</v>
      </c>
      <c r="S48" s="291">
        <v>5.3846153846153849E-2</v>
      </c>
      <c r="T48" s="290">
        <v>590</v>
      </c>
      <c r="U48" s="290">
        <v>760</v>
      </c>
      <c r="V48" s="291">
        <v>5.3846153846153849E-2</v>
      </c>
      <c r="W48" s="291">
        <v>1.0769230769230771E-2</v>
      </c>
      <c r="X48" s="289">
        <v>32</v>
      </c>
      <c r="Y48" s="290">
        <v>520</v>
      </c>
      <c r="Z48" s="291">
        <v>0</v>
      </c>
      <c r="AA48" s="290">
        <v>460</v>
      </c>
      <c r="AB48" s="290">
        <v>545</v>
      </c>
      <c r="AC48" s="291">
        <v>0</v>
      </c>
      <c r="AD48" s="291">
        <v>0</v>
      </c>
      <c r="AE48" s="289">
        <v>119</v>
      </c>
      <c r="AF48" s="290">
        <v>660</v>
      </c>
      <c r="AG48" s="291">
        <v>-1.4925373134328358E-2</v>
      </c>
      <c r="AH48" s="290">
        <v>595</v>
      </c>
      <c r="AI48" s="290">
        <v>875</v>
      </c>
      <c r="AJ48" s="291">
        <v>-1.4925373134328358E-2</v>
      </c>
      <c r="AK48" s="291">
        <v>-2.9850746268656717E-3</v>
      </c>
      <c r="AL48" s="289">
        <v>78</v>
      </c>
      <c r="AM48" s="290">
        <v>1038</v>
      </c>
      <c r="AN48" s="291">
        <v>-1.1428571428571429E-2</v>
      </c>
      <c r="AO48" s="290">
        <v>875</v>
      </c>
      <c r="AP48" s="290">
        <v>1300</v>
      </c>
      <c r="AQ48" s="291">
        <v>-1.1428571428571429E-2</v>
      </c>
      <c r="AR48" s="291">
        <v>-2.2857142857142859E-3</v>
      </c>
      <c r="AS48" s="204" t="s">
        <v>345</v>
      </c>
    </row>
    <row r="49" spans="1:45" ht="11.25" x14ac:dyDescent="0.2">
      <c r="B49" s="40" t="s">
        <v>191</v>
      </c>
      <c r="C49" s="289">
        <v>354</v>
      </c>
      <c r="D49" s="290">
        <v>310</v>
      </c>
      <c r="E49" s="291">
        <v>3.3333333333333333E-2</v>
      </c>
      <c r="F49" s="290">
        <v>285</v>
      </c>
      <c r="G49" s="290">
        <v>350</v>
      </c>
      <c r="H49" s="291">
        <v>3.3333333333333333E-2</v>
      </c>
      <c r="I49" s="291">
        <v>6.6666666666666662E-3</v>
      </c>
      <c r="J49" s="289">
        <v>632</v>
      </c>
      <c r="K49" s="290">
        <v>450</v>
      </c>
      <c r="L49" s="291">
        <v>2.2727272727272728E-2</v>
      </c>
      <c r="M49" s="290">
        <v>400</v>
      </c>
      <c r="N49" s="290">
        <v>520</v>
      </c>
      <c r="O49" s="291">
        <v>2.2727272727272728E-2</v>
      </c>
      <c r="P49" s="291">
        <v>4.5454545454545452E-3</v>
      </c>
      <c r="Q49" s="289">
        <v>97</v>
      </c>
      <c r="R49" s="290">
        <v>580</v>
      </c>
      <c r="S49" s="291">
        <v>0</v>
      </c>
      <c r="T49" s="290">
        <v>530</v>
      </c>
      <c r="U49" s="290">
        <v>670</v>
      </c>
      <c r="V49" s="291">
        <v>0</v>
      </c>
      <c r="W49" s="291">
        <v>0</v>
      </c>
      <c r="X49" s="289">
        <v>31</v>
      </c>
      <c r="Y49" s="290">
        <v>480</v>
      </c>
      <c r="Z49" s="291">
        <v>0.11627906976744186</v>
      </c>
      <c r="AA49" s="290">
        <v>400</v>
      </c>
      <c r="AB49" s="290">
        <v>550</v>
      </c>
      <c r="AC49" s="291">
        <v>0.11627906976744186</v>
      </c>
      <c r="AD49" s="291">
        <v>2.3255813953488372E-2</v>
      </c>
      <c r="AE49" s="289">
        <v>62</v>
      </c>
      <c r="AF49" s="290">
        <v>590</v>
      </c>
      <c r="AG49" s="291">
        <v>7.2727272727272724E-2</v>
      </c>
      <c r="AH49" s="290">
        <v>510</v>
      </c>
      <c r="AI49" s="290">
        <v>700</v>
      </c>
      <c r="AJ49" s="291">
        <v>7.2727272727272724E-2</v>
      </c>
      <c r="AK49" s="291">
        <v>1.4545454545454545E-2</v>
      </c>
      <c r="AL49" s="289">
        <v>31</v>
      </c>
      <c r="AM49" s="290">
        <v>800</v>
      </c>
      <c r="AN49" s="291">
        <v>3.2258064516129031E-2</v>
      </c>
      <c r="AO49" s="290">
        <v>700</v>
      </c>
      <c r="AP49" s="290">
        <v>850</v>
      </c>
      <c r="AQ49" s="291">
        <v>3.2258064516129031E-2</v>
      </c>
      <c r="AR49" s="291">
        <v>6.4516129032258064E-3</v>
      </c>
      <c r="AS49" s="204" t="s">
        <v>345</v>
      </c>
    </row>
    <row r="50" spans="1:45" ht="11.25" x14ac:dyDescent="0.2">
      <c r="B50" s="40" t="s">
        <v>192</v>
      </c>
      <c r="C50" s="289">
        <v>554</v>
      </c>
      <c r="D50" s="290">
        <v>305</v>
      </c>
      <c r="E50" s="291">
        <v>1.6666666666666666E-2</v>
      </c>
      <c r="F50" s="290">
        <v>290</v>
      </c>
      <c r="G50" s="290">
        <v>360</v>
      </c>
      <c r="H50" s="291">
        <v>1.6666666666666666E-2</v>
      </c>
      <c r="I50" s="291">
        <v>3.3333333333333331E-3</v>
      </c>
      <c r="J50" s="289">
        <v>934</v>
      </c>
      <c r="K50" s="290">
        <v>461</v>
      </c>
      <c r="L50" s="291">
        <v>2.4444444444444446E-2</v>
      </c>
      <c r="M50" s="290">
        <v>410</v>
      </c>
      <c r="N50" s="290">
        <v>530</v>
      </c>
      <c r="O50" s="291">
        <v>2.4444444444444446E-2</v>
      </c>
      <c r="P50" s="291">
        <v>4.8888888888888888E-3</v>
      </c>
      <c r="Q50" s="289">
        <v>225</v>
      </c>
      <c r="R50" s="290">
        <v>605</v>
      </c>
      <c r="S50" s="291">
        <v>8.3333333333333332E-3</v>
      </c>
      <c r="T50" s="290">
        <v>549</v>
      </c>
      <c r="U50" s="290">
        <v>680</v>
      </c>
      <c r="V50" s="291">
        <v>8.3333333333333332E-3</v>
      </c>
      <c r="W50" s="291">
        <v>1.6666666666666666E-3</v>
      </c>
      <c r="X50" s="289">
        <v>66</v>
      </c>
      <c r="Y50" s="290">
        <v>515</v>
      </c>
      <c r="Z50" s="291">
        <v>-9.6153846153846159E-3</v>
      </c>
      <c r="AA50" s="290">
        <v>470</v>
      </c>
      <c r="AB50" s="290">
        <v>560</v>
      </c>
      <c r="AC50" s="291">
        <v>-9.6153846153846159E-3</v>
      </c>
      <c r="AD50" s="291">
        <v>-1.9230769230769232E-3</v>
      </c>
      <c r="AE50" s="289">
        <v>183</v>
      </c>
      <c r="AF50" s="290">
        <v>690</v>
      </c>
      <c r="AG50" s="291">
        <v>4.5454545454545456E-2</v>
      </c>
      <c r="AH50" s="290">
        <v>590</v>
      </c>
      <c r="AI50" s="290">
        <v>750</v>
      </c>
      <c r="AJ50" s="291">
        <v>4.5454545454545456E-2</v>
      </c>
      <c r="AK50" s="291">
        <v>9.0909090909090905E-3</v>
      </c>
      <c r="AL50" s="289">
        <v>135</v>
      </c>
      <c r="AM50" s="290">
        <v>900</v>
      </c>
      <c r="AN50" s="291">
        <v>5.8823529411764705E-2</v>
      </c>
      <c r="AO50" s="290">
        <v>750</v>
      </c>
      <c r="AP50" s="290">
        <v>1060</v>
      </c>
      <c r="AQ50" s="291">
        <v>5.8823529411764705E-2</v>
      </c>
      <c r="AR50" s="291">
        <v>1.1764705882352941E-2</v>
      </c>
      <c r="AS50" s="204" t="s">
        <v>345</v>
      </c>
    </row>
    <row r="51" spans="1:45" ht="11.25" x14ac:dyDescent="0.2">
      <c r="B51" s="40" t="s">
        <v>193</v>
      </c>
      <c r="C51" s="289">
        <v>151</v>
      </c>
      <c r="D51" s="290">
        <v>350</v>
      </c>
      <c r="E51" s="291">
        <v>0</v>
      </c>
      <c r="F51" s="290">
        <v>300</v>
      </c>
      <c r="G51" s="290">
        <v>370</v>
      </c>
      <c r="H51" s="291">
        <v>0</v>
      </c>
      <c r="I51" s="291">
        <v>0</v>
      </c>
      <c r="J51" s="289">
        <v>770</v>
      </c>
      <c r="K51" s="290">
        <v>420</v>
      </c>
      <c r="L51" s="291">
        <v>1.2048192771084338E-2</v>
      </c>
      <c r="M51" s="290">
        <v>380</v>
      </c>
      <c r="N51" s="290">
        <v>455</v>
      </c>
      <c r="O51" s="291">
        <v>1.2048192771084338E-2</v>
      </c>
      <c r="P51" s="291">
        <v>2.4096385542168677E-3</v>
      </c>
      <c r="Q51" s="289">
        <v>124</v>
      </c>
      <c r="R51" s="290">
        <v>520</v>
      </c>
      <c r="S51" s="291">
        <v>0.04</v>
      </c>
      <c r="T51" s="290">
        <v>465</v>
      </c>
      <c r="U51" s="290">
        <v>595</v>
      </c>
      <c r="V51" s="291">
        <v>0.04</v>
      </c>
      <c r="W51" s="291">
        <v>8.0000000000000002E-3</v>
      </c>
      <c r="X51" s="289">
        <v>74</v>
      </c>
      <c r="Y51" s="290">
        <v>470</v>
      </c>
      <c r="Z51" s="291">
        <v>5.6179775280898875E-2</v>
      </c>
      <c r="AA51" s="290">
        <v>430</v>
      </c>
      <c r="AB51" s="290">
        <v>515</v>
      </c>
      <c r="AC51" s="291">
        <v>5.6179775280898875E-2</v>
      </c>
      <c r="AD51" s="291">
        <v>1.1235955056179775E-2</v>
      </c>
      <c r="AE51" s="289">
        <v>450</v>
      </c>
      <c r="AF51" s="290">
        <v>540</v>
      </c>
      <c r="AG51" s="291">
        <v>2.8571428571428571E-2</v>
      </c>
      <c r="AH51" s="290">
        <v>470</v>
      </c>
      <c r="AI51" s="290">
        <v>585</v>
      </c>
      <c r="AJ51" s="291">
        <v>2.8571428571428571E-2</v>
      </c>
      <c r="AK51" s="291">
        <v>5.7142857142857143E-3</v>
      </c>
      <c r="AL51" s="289">
        <v>192</v>
      </c>
      <c r="AM51" s="290">
        <v>680</v>
      </c>
      <c r="AN51" s="291">
        <v>3.0303030303030304E-2</v>
      </c>
      <c r="AO51" s="290">
        <v>585</v>
      </c>
      <c r="AP51" s="290">
        <v>795</v>
      </c>
      <c r="AQ51" s="291">
        <v>3.0303030303030304E-2</v>
      </c>
      <c r="AR51" s="291">
        <v>6.0606060606060606E-3</v>
      </c>
      <c r="AS51" s="204" t="s">
        <v>345</v>
      </c>
    </row>
    <row r="52" spans="1:45" ht="11.25" x14ac:dyDescent="0.2">
      <c r="B52" s="40" t="s">
        <v>194</v>
      </c>
      <c r="C52" s="289">
        <v>214</v>
      </c>
      <c r="D52" s="290">
        <v>323</v>
      </c>
      <c r="E52" s="291">
        <v>0</v>
      </c>
      <c r="F52" s="290">
        <v>290</v>
      </c>
      <c r="G52" s="290">
        <v>390</v>
      </c>
      <c r="H52" s="291">
        <v>0</v>
      </c>
      <c r="I52" s="291">
        <v>0</v>
      </c>
      <c r="J52" s="289">
        <v>280</v>
      </c>
      <c r="K52" s="290">
        <v>470</v>
      </c>
      <c r="L52" s="291">
        <v>4.4444444444444446E-2</v>
      </c>
      <c r="M52" s="290">
        <v>420</v>
      </c>
      <c r="N52" s="290">
        <v>510</v>
      </c>
      <c r="O52" s="291">
        <v>4.4444444444444446E-2</v>
      </c>
      <c r="P52" s="291">
        <v>8.8888888888888889E-3</v>
      </c>
      <c r="Q52" s="289">
        <v>41</v>
      </c>
      <c r="R52" s="290">
        <v>580</v>
      </c>
      <c r="S52" s="291">
        <v>0</v>
      </c>
      <c r="T52" s="290">
        <v>530</v>
      </c>
      <c r="U52" s="290">
        <v>750</v>
      </c>
      <c r="V52" s="291">
        <v>0</v>
      </c>
      <c r="W52" s="291">
        <v>0</v>
      </c>
      <c r="X52" s="289">
        <v>17</v>
      </c>
      <c r="Y52" s="290">
        <v>520</v>
      </c>
      <c r="Z52" s="291">
        <v>-5.4545454545454543E-2</v>
      </c>
      <c r="AA52" s="290">
        <v>485</v>
      </c>
      <c r="AB52" s="290">
        <v>580</v>
      </c>
      <c r="AC52" s="291">
        <v>-5.4545454545454543E-2</v>
      </c>
      <c r="AD52" s="291">
        <v>-1.0909090909090908E-2</v>
      </c>
      <c r="AE52" s="289">
        <v>41</v>
      </c>
      <c r="AF52" s="290">
        <v>775</v>
      </c>
      <c r="AG52" s="291">
        <v>1.9736842105263157E-2</v>
      </c>
      <c r="AH52" s="290">
        <v>650</v>
      </c>
      <c r="AI52" s="290">
        <v>898</v>
      </c>
      <c r="AJ52" s="291">
        <v>1.9736842105263157E-2</v>
      </c>
      <c r="AK52" s="291">
        <v>3.9473684210526317E-3</v>
      </c>
      <c r="AL52" s="289">
        <v>32</v>
      </c>
      <c r="AM52" s="290">
        <v>1020</v>
      </c>
      <c r="AN52" s="291">
        <v>5.1546391752577317E-2</v>
      </c>
      <c r="AO52" s="290">
        <v>898</v>
      </c>
      <c r="AP52" s="290">
        <v>1248</v>
      </c>
      <c r="AQ52" s="291">
        <v>5.1546391752577317E-2</v>
      </c>
      <c r="AR52" s="291">
        <v>1.0309278350515464E-2</v>
      </c>
      <c r="AS52" s="204" t="s">
        <v>345</v>
      </c>
    </row>
    <row r="53" spans="1:45" ht="11.25" x14ac:dyDescent="0.2">
      <c r="B53" s="40" t="s">
        <v>195</v>
      </c>
      <c r="C53" s="289">
        <v>150</v>
      </c>
      <c r="D53" s="290">
        <v>365</v>
      </c>
      <c r="E53" s="291">
        <v>4.2857142857142858E-2</v>
      </c>
      <c r="F53" s="290">
        <v>335</v>
      </c>
      <c r="G53" s="290">
        <v>400</v>
      </c>
      <c r="H53" s="291">
        <v>4.2857142857142858E-2</v>
      </c>
      <c r="I53" s="291">
        <v>8.5714285714285719E-3</v>
      </c>
      <c r="J53" s="289">
        <v>373</v>
      </c>
      <c r="K53" s="290">
        <v>490</v>
      </c>
      <c r="L53" s="291">
        <v>4.2553191489361701E-2</v>
      </c>
      <c r="M53" s="290">
        <v>440</v>
      </c>
      <c r="N53" s="290">
        <v>550</v>
      </c>
      <c r="O53" s="291">
        <v>4.2553191489361701E-2</v>
      </c>
      <c r="P53" s="291">
        <v>8.5106382978723406E-3</v>
      </c>
      <c r="Q53" s="289">
        <v>87</v>
      </c>
      <c r="R53" s="290">
        <v>670</v>
      </c>
      <c r="S53" s="291">
        <v>-2.1897810218978103E-2</v>
      </c>
      <c r="T53" s="290">
        <v>560</v>
      </c>
      <c r="U53" s="290">
        <v>760</v>
      </c>
      <c r="V53" s="291">
        <v>-2.1897810218978103E-2</v>
      </c>
      <c r="W53" s="291">
        <v>-4.3795620437956208E-3</v>
      </c>
      <c r="X53" s="289">
        <v>49</v>
      </c>
      <c r="Y53" s="290">
        <v>530</v>
      </c>
      <c r="Z53" s="291">
        <v>9.5238095238095247E-3</v>
      </c>
      <c r="AA53" s="290">
        <v>470</v>
      </c>
      <c r="AB53" s="290">
        <v>620</v>
      </c>
      <c r="AC53" s="291">
        <v>9.5238095238095247E-3</v>
      </c>
      <c r="AD53" s="291">
        <v>1.904761904761905E-3</v>
      </c>
      <c r="AE53" s="289">
        <v>223</v>
      </c>
      <c r="AF53" s="290">
        <v>740</v>
      </c>
      <c r="AG53" s="291">
        <v>1.3698630136986301E-2</v>
      </c>
      <c r="AH53" s="290">
        <v>600</v>
      </c>
      <c r="AI53" s="290">
        <v>860</v>
      </c>
      <c r="AJ53" s="291">
        <v>1.3698630136986301E-2</v>
      </c>
      <c r="AK53" s="291">
        <v>2.7397260273972603E-3</v>
      </c>
      <c r="AL53" s="289">
        <v>153</v>
      </c>
      <c r="AM53" s="290">
        <v>975</v>
      </c>
      <c r="AN53" s="291">
        <v>-2.0100502512562814E-2</v>
      </c>
      <c r="AO53" s="290">
        <v>860</v>
      </c>
      <c r="AP53" s="290">
        <v>1200</v>
      </c>
      <c r="AQ53" s="291">
        <v>-2.0100502512562814E-2</v>
      </c>
      <c r="AR53" s="291">
        <v>-4.0201005025125632E-3</v>
      </c>
      <c r="AS53" s="204" t="s">
        <v>345</v>
      </c>
    </row>
    <row r="54" spans="1:45" ht="11.25" x14ac:dyDescent="0.2">
      <c r="B54" s="40" t="s">
        <v>196</v>
      </c>
      <c r="C54" s="289">
        <v>129</v>
      </c>
      <c r="D54" s="290">
        <v>375</v>
      </c>
      <c r="E54" s="291">
        <v>7.1428571428571425E-2</v>
      </c>
      <c r="F54" s="290">
        <v>340</v>
      </c>
      <c r="G54" s="290">
        <v>400</v>
      </c>
      <c r="H54" s="291">
        <v>7.1428571428571425E-2</v>
      </c>
      <c r="I54" s="291">
        <v>1.4285714285714285E-2</v>
      </c>
      <c r="J54" s="289">
        <v>184</v>
      </c>
      <c r="K54" s="290">
        <v>480</v>
      </c>
      <c r="L54" s="291">
        <v>4.3478260869565216E-2</v>
      </c>
      <c r="M54" s="290">
        <v>425</v>
      </c>
      <c r="N54" s="290">
        <v>550</v>
      </c>
      <c r="O54" s="291">
        <v>4.3478260869565216E-2</v>
      </c>
      <c r="P54" s="291">
        <v>8.6956521739130436E-3</v>
      </c>
      <c r="Q54" s="289">
        <v>34</v>
      </c>
      <c r="R54" s="290">
        <v>698</v>
      </c>
      <c r="S54" s="291">
        <v>1.4534883720930232E-2</v>
      </c>
      <c r="T54" s="290">
        <v>550</v>
      </c>
      <c r="U54" s="290">
        <v>800</v>
      </c>
      <c r="V54" s="291">
        <v>1.4534883720930232E-2</v>
      </c>
      <c r="W54" s="291">
        <v>2.9069767441860465E-3</v>
      </c>
      <c r="X54" s="289">
        <v>24</v>
      </c>
      <c r="Y54" s="290">
        <v>640</v>
      </c>
      <c r="Z54" s="291">
        <v>1.5873015873015872E-2</v>
      </c>
      <c r="AA54" s="290">
        <v>580</v>
      </c>
      <c r="AB54" s="290">
        <v>700</v>
      </c>
      <c r="AC54" s="291">
        <v>1.5873015873015872E-2</v>
      </c>
      <c r="AD54" s="291">
        <v>3.1746031746031746E-3</v>
      </c>
      <c r="AE54" s="289">
        <v>48</v>
      </c>
      <c r="AF54" s="290">
        <v>873</v>
      </c>
      <c r="AG54" s="291">
        <v>9.1249999999999998E-2</v>
      </c>
      <c r="AH54" s="290">
        <v>750</v>
      </c>
      <c r="AI54" s="290">
        <v>940</v>
      </c>
      <c r="AJ54" s="291">
        <v>9.1249999999999998E-2</v>
      </c>
      <c r="AK54" s="291">
        <v>1.8249999999999999E-2</v>
      </c>
      <c r="AL54" s="289">
        <v>36</v>
      </c>
      <c r="AM54" s="290">
        <v>1225</v>
      </c>
      <c r="AN54" s="291">
        <v>0.28947368421052633</v>
      </c>
      <c r="AO54" s="290">
        <v>940</v>
      </c>
      <c r="AP54" s="290">
        <v>1502</v>
      </c>
      <c r="AQ54" s="291">
        <v>0.28947368421052633</v>
      </c>
      <c r="AR54" s="291">
        <v>5.7894736842105263E-2</v>
      </c>
      <c r="AS54" s="204" t="s">
        <v>345</v>
      </c>
    </row>
    <row r="55" spans="1:45" ht="11.25" x14ac:dyDescent="0.2">
      <c r="B55" s="40" t="s">
        <v>197</v>
      </c>
      <c r="C55" s="289">
        <v>474</v>
      </c>
      <c r="D55" s="290">
        <v>325</v>
      </c>
      <c r="E55" s="291">
        <v>0.14035087719298245</v>
      </c>
      <c r="F55" s="290">
        <v>285</v>
      </c>
      <c r="G55" s="290">
        <v>400</v>
      </c>
      <c r="H55" s="291">
        <v>0.14035087719298245</v>
      </c>
      <c r="I55" s="291">
        <v>2.8070175438596488E-2</v>
      </c>
      <c r="J55" s="289">
        <v>476</v>
      </c>
      <c r="K55" s="290">
        <v>490</v>
      </c>
      <c r="L55" s="291">
        <v>0.12643678160919541</v>
      </c>
      <c r="M55" s="290">
        <v>425</v>
      </c>
      <c r="N55" s="290">
        <v>550</v>
      </c>
      <c r="O55" s="291">
        <v>0.12643678160919541</v>
      </c>
      <c r="P55" s="291">
        <v>2.5287356321839084E-2</v>
      </c>
      <c r="Q55" s="289">
        <v>110</v>
      </c>
      <c r="R55" s="290">
        <v>625</v>
      </c>
      <c r="S55" s="291">
        <v>8.6956521739130432E-2</v>
      </c>
      <c r="T55" s="290">
        <v>530</v>
      </c>
      <c r="U55" s="290">
        <v>750</v>
      </c>
      <c r="V55" s="291">
        <v>8.6956521739130432E-2</v>
      </c>
      <c r="W55" s="291">
        <v>1.7391304347826087E-2</v>
      </c>
      <c r="X55" s="289">
        <v>48</v>
      </c>
      <c r="Y55" s="290">
        <v>508</v>
      </c>
      <c r="Z55" s="291">
        <v>6.9473684210526312E-2</v>
      </c>
      <c r="AA55" s="290">
        <v>460</v>
      </c>
      <c r="AB55" s="290">
        <v>555</v>
      </c>
      <c r="AC55" s="291">
        <v>6.9473684210526312E-2</v>
      </c>
      <c r="AD55" s="291">
        <v>1.3894736842105262E-2</v>
      </c>
      <c r="AE55" s="289">
        <v>151</v>
      </c>
      <c r="AF55" s="290">
        <v>620</v>
      </c>
      <c r="AG55" s="291">
        <v>3.3333333333333333E-2</v>
      </c>
      <c r="AH55" s="290">
        <v>520</v>
      </c>
      <c r="AI55" s="290">
        <v>680</v>
      </c>
      <c r="AJ55" s="291">
        <v>3.3333333333333333E-2</v>
      </c>
      <c r="AK55" s="291">
        <v>6.6666666666666662E-3</v>
      </c>
      <c r="AL55" s="289">
        <v>82</v>
      </c>
      <c r="AM55" s="290">
        <v>839</v>
      </c>
      <c r="AN55" s="291">
        <v>-1.2941176470588235E-2</v>
      </c>
      <c r="AO55" s="290">
        <v>680</v>
      </c>
      <c r="AP55" s="290">
        <v>1000</v>
      </c>
      <c r="AQ55" s="291">
        <v>-1.2941176470588235E-2</v>
      </c>
      <c r="AR55" s="291">
        <v>-2.5882352941176473E-3</v>
      </c>
      <c r="AS55" s="204" t="s">
        <v>345</v>
      </c>
    </row>
    <row r="56" spans="1:45" ht="11.25" x14ac:dyDescent="0.2">
      <c r="B56" s="40" t="s">
        <v>198</v>
      </c>
      <c r="C56" s="289">
        <v>253</v>
      </c>
      <c r="D56" s="290">
        <v>310</v>
      </c>
      <c r="E56" s="291">
        <v>3.678929765886288E-2</v>
      </c>
      <c r="F56" s="290">
        <v>280</v>
      </c>
      <c r="G56" s="290">
        <v>330</v>
      </c>
      <c r="H56" s="291">
        <v>3.678929765886288E-2</v>
      </c>
      <c r="I56" s="291">
        <v>7.3578595317725761E-3</v>
      </c>
      <c r="J56" s="289">
        <v>582</v>
      </c>
      <c r="K56" s="290">
        <v>400</v>
      </c>
      <c r="L56" s="291">
        <v>0</v>
      </c>
      <c r="M56" s="290">
        <v>365</v>
      </c>
      <c r="N56" s="290">
        <v>440</v>
      </c>
      <c r="O56" s="291">
        <v>0</v>
      </c>
      <c r="P56" s="291">
        <v>0</v>
      </c>
      <c r="Q56" s="289">
        <v>127</v>
      </c>
      <c r="R56" s="290">
        <v>560</v>
      </c>
      <c r="S56" s="291">
        <v>7.6923076923076927E-2</v>
      </c>
      <c r="T56" s="290">
        <v>480</v>
      </c>
      <c r="U56" s="290">
        <v>635</v>
      </c>
      <c r="V56" s="291">
        <v>7.6923076923076927E-2</v>
      </c>
      <c r="W56" s="291">
        <v>1.5384615384615385E-2</v>
      </c>
      <c r="X56" s="289">
        <v>40</v>
      </c>
      <c r="Y56" s="290">
        <v>455</v>
      </c>
      <c r="Z56" s="291">
        <v>5.0808314087759814E-2</v>
      </c>
      <c r="AA56" s="290">
        <v>420</v>
      </c>
      <c r="AB56" s="290">
        <v>510</v>
      </c>
      <c r="AC56" s="291">
        <v>5.0808314087759814E-2</v>
      </c>
      <c r="AD56" s="291">
        <v>1.0161662817551962E-2</v>
      </c>
      <c r="AE56" s="289">
        <v>184</v>
      </c>
      <c r="AF56" s="290">
        <v>550</v>
      </c>
      <c r="AG56" s="291">
        <v>1.8518518518518517E-2</v>
      </c>
      <c r="AH56" s="290">
        <v>483</v>
      </c>
      <c r="AI56" s="290">
        <v>600</v>
      </c>
      <c r="AJ56" s="291">
        <v>1.8518518518518517E-2</v>
      </c>
      <c r="AK56" s="291">
        <v>3.7037037037037034E-3</v>
      </c>
      <c r="AL56" s="289">
        <v>99</v>
      </c>
      <c r="AM56" s="290">
        <v>690</v>
      </c>
      <c r="AN56" s="291">
        <v>-3.8997214484679667E-2</v>
      </c>
      <c r="AO56" s="290">
        <v>600</v>
      </c>
      <c r="AP56" s="290">
        <v>750</v>
      </c>
      <c r="AQ56" s="291">
        <v>-3.8997214484679667E-2</v>
      </c>
      <c r="AR56" s="291">
        <v>-7.7994428969359337E-3</v>
      </c>
      <c r="AS56" s="204" t="s">
        <v>345</v>
      </c>
    </row>
    <row r="57" spans="1:45" ht="11.25" x14ac:dyDescent="0.2">
      <c r="B57" s="40" t="s">
        <v>199</v>
      </c>
      <c r="C57" s="289">
        <v>262</v>
      </c>
      <c r="D57" s="290">
        <v>300</v>
      </c>
      <c r="E57" s="291">
        <v>0</v>
      </c>
      <c r="F57" s="290">
        <v>280</v>
      </c>
      <c r="G57" s="290">
        <v>340</v>
      </c>
      <c r="H57" s="291">
        <v>0</v>
      </c>
      <c r="I57" s="291">
        <v>0</v>
      </c>
      <c r="J57" s="289">
        <v>374</v>
      </c>
      <c r="K57" s="290">
        <v>440</v>
      </c>
      <c r="L57" s="291">
        <v>3.5294117647058823E-2</v>
      </c>
      <c r="M57" s="290">
        <v>390</v>
      </c>
      <c r="N57" s="290">
        <v>480</v>
      </c>
      <c r="O57" s="291">
        <v>3.5294117647058823E-2</v>
      </c>
      <c r="P57" s="291">
        <v>7.058823529411765E-3</v>
      </c>
      <c r="Q57" s="289">
        <v>86</v>
      </c>
      <c r="R57" s="290">
        <v>545</v>
      </c>
      <c r="S57" s="291">
        <v>4.807692307692308E-2</v>
      </c>
      <c r="T57" s="290">
        <v>475</v>
      </c>
      <c r="U57" s="290">
        <v>570</v>
      </c>
      <c r="V57" s="291">
        <v>4.807692307692308E-2</v>
      </c>
      <c r="W57" s="291">
        <v>9.6153846153846159E-3</v>
      </c>
      <c r="X57" s="289">
        <v>35</v>
      </c>
      <c r="Y57" s="290">
        <v>450</v>
      </c>
      <c r="Z57" s="291">
        <v>7.1428571428571425E-2</v>
      </c>
      <c r="AA57" s="290">
        <v>400</v>
      </c>
      <c r="AB57" s="290">
        <v>485</v>
      </c>
      <c r="AC57" s="291">
        <v>7.1428571428571425E-2</v>
      </c>
      <c r="AD57" s="291">
        <v>1.4285714285714285E-2</v>
      </c>
      <c r="AE57" s="289">
        <v>80</v>
      </c>
      <c r="AF57" s="290">
        <v>540</v>
      </c>
      <c r="AG57" s="291">
        <v>1.8867924528301886E-2</v>
      </c>
      <c r="AH57" s="290">
        <v>480</v>
      </c>
      <c r="AI57" s="290">
        <v>580</v>
      </c>
      <c r="AJ57" s="291">
        <v>1.8867924528301886E-2</v>
      </c>
      <c r="AK57" s="291">
        <v>3.7735849056603774E-3</v>
      </c>
      <c r="AL57" s="289">
        <v>31</v>
      </c>
      <c r="AM57" s="290">
        <v>680</v>
      </c>
      <c r="AN57" s="291">
        <v>-2.8571428571428571E-2</v>
      </c>
      <c r="AO57" s="290">
        <v>580</v>
      </c>
      <c r="AP57" s="290">
        <v>899</v>
      </c>
      <c r="AQ57" s="291">
        <v>-2.8571428571428571E-2</v>
      </c>
      <c r="AR57" s="291">
        <v>-5.7142857142857143E-3</v>
      </c>
      <c r="AS57" s="204" t="s">
        <v>345</v>
      </c>
    </row>
    <row r="58" spans="1:45" s="152" customFormat="1" ht="11.25" x14ac:dyDescent="0.2">
      <c r="B58" s="138" t="s">
        <v>37</v>
      </c>
      <c r="C58" s="289">
        <v>2907</v>
      </c>
      <c r="D58" s="290">
        <v>320</v>
      </c>
      <c r="E58" s="291">
        <v>3.2258064516129031E-2</v>
      </c>
      <c r="F58" s="290">
        <v>290</v>
      </c>
      <c r="G58" s="290">
        <v>380</v>
      </c>
      <c r="H58" s="291">
        <v>3.2258064516129031E-2</v>
      </c>
      <c r="I58" s="291">
        <v>6.4516129032258064E-3</v>
      </c>
      <c r="J58" s="289">
        <v>6367</v>
      </c>
      <c r="K58" s="290">
        <v>450</v>
      </c>
      <c r="L58" s="291">
        <v>4.6511627906976744E-2</v>
      </c>
      <c r="M58" s="290">
        <v>395</v>
      </c>
      <c r="N58" s="290">
        <v>500</v>
      </c>
      <c r="O58" s="291">
        <v>4.6511627906976744E-2</v>
      </c>
      <c r="P58" s="291">
        <v>9.3023255813953487E-3</v>
      </c>
      <c r="Q58" s="289">
        <v>1462</v>
      </c>
      <c r="R58" s="290">
        <v>580</v>
      </c>
      <c r="S58" s="291">
        <v>1.7543859649122806E-2</v>
      </c>
      <c r="T58" s="290">
        <v>500</v>
      </c>
      <c r="U58" s="290">
        <v>685</v>
      </c>
      <c r="V58" s="291">
        <v>1.7543859649122806E-2</v>
      </c>
      <c r="W58" s="291">
        <v>3.508771929824561E-3</v>
      </c>
      <c r="X58" s="289">
        <v>623</v>
      </c>
      <c r="Y58" s="290">
        <v>480</v>
      </c>
      <c r="Z58" s="291">
        <v>2.1276595744680851E-2</v>
      </c>
      <c r="AA58" s="290">
        <v>430</v>
      </c>
      <c r="AB58" s="290">
        <v>550</v>
      </c>
      <c r="AC58" s="291">
        <v>2.1276595744680851E-2</v>
      </c>
      <c r="AD58" s="291">
        <v>4.2553191489361703E-3</v>
      </c>
      <c r="AE58" s="289">
        <v>2464</v>
      </c>
      <c r="AF58" s="290">
        <v>580</v>
      </c>
      <c r="AG58" s="291">
        <v>3.5714285714285712E-2</v>
      </c>
      <c r="AH58" s="290">
        <v>490</v>
      </c>
      <c r="AI58" s="290">
        <v>650</v>
      </c>
      <c r="AJ58" s="291">
        <v>3.5714285714285712E-2</v>
      </c>
      <c r="AK58" s="291">
        <v>7.1428571428571426E-3</v>
      </c>
      <c r="AL58" s="289">
        <v>1379</v>
      </c>
      <c r="AM58" s="290">
        <v>800</v>
      </c>
      <c r="AN58" s="291">
        <v>0</v>
      </c>
      <c r="AO58" s="290">
        <v>650</v>
      </c>
      <c r="AP58" s="290">
        <v>995</v>
      </c>
      <c r="AQ58" s="291">
        <v>0</v>
      </c>
      <c r="AR58" s="291">
        <v>0</v>
      </c>
      <c r="AS58" s="204"/>
    </row>
    <row r="59" spans="1:45" ht="11.25" x14ac:dyDescent="0.2">
      <c r="A59" s="37" t="s">
        <v>200</v>
      </c>
      <c r="B59" s="40" t="s">
        <v>201</v>
      </c>
      <c r="C59" s="289">
        <v>89</v>
      </c>
      <c r="D59" s="290">
        <v>285</v>
      </c>
      <c r="E59" s="291">
        <v>-1.7241379310344827E-2</v>
      </c>
      <c r="F59" s="290">
        <v>250</v>
      </c>
      <c r="G59" s="290">
        <v>315</v>
      </c>
      <c r="H59" s="291">
        <v>-1.7241379310344827E-2</v>
      </c>
      <c r="I59" s="291">
        <v>-3.4482758620689655E-3</v>
      </c>
      <c r="J59" s="289">
        <v>616</v>
      </c>
      <c r="K59" s="290">
        <v>360</v>
      </c>
      <c r="L59" s="291">
        <v>2.8571428571428571E-2</v>
      </c>
      <c r="M59" s="290">
        <v>320</v>
      </c>
      <c r="N59" s="290">
        <v>390</v>
      </c>
      <c r="O59" s="291">
        <v>2.8571428571428571E-2</v>
      </c>
      <c r="P59" s="291">
        <v>5.7142857142857143E-3</v>
      </c>
      <c r="Q59" s="289">
        <v>241</v>
      </c>
      <c r="R59" s="290">
        <v>420</v>
      </c>
      <c r="S59" s="291">
        <v>2.4390243902439025E-2</v>
      </c>
      <c r="T59" s="290">
        <v>370</v>
      </c>
      <c r="U59" s="290">
        <v>500</v>
      </c>
      <c r="V59" s="291">
        <v>2.4390243902439025E-2</v>
      </c>
      <c r="W59" s="291">
        <v>4.8780487804878049E-3</v>
      </c>
      <c r="X59" s="289">
        <v>161</v>
      </c>
      <c r="Y59" s="290">
        <v>360</v>
      </c>
      <c r="Z59" s="291">
        <v>0</v>
      </c>
      <c r="AA59" s="290">
        <v>340</v>
      </c>
      <c r="AB59" s="290">
        <v>380</v>
      </c>
      <c r="AC59" s="291">
        <v>0</v>
      </c>
      <c r="AD59" s="291">
        <v>0</v>
      </c>
      <c r="AE59" s="289">
        <v>1445</v>
      </c>
      <c r="AF59" s="290">
        <v>390</v>
      </c>
      <c r="AG59" s="291">
        <v>1.2987012987012988E-2</v>
      </c>
      <c r="AH59" s="290">
        <v>360</v>
      </c>
      <c r="AI59" s="290">
        <v>400</v>
      </c>
      <c r="AJ59" s="291">
        <v>1.2987012987012988E-2</v>
      </c>
      <c r="AK59" s="291">
        <v>2.5974025974025974E-3</v>
      </c>
      <c r="AL59" s="289">
        <v>2031</v>
      </c>
      <c r="AM59" s="290">
        <v>420</v>
      </c>
      <c r="AN59" s="291">
        <v>0</v>
      </c>
      <c r="AO59" s="290">
        <v>400</v>
      </c>
      <c r="AP59" s="290">
        <v>470</v>
      </c>
      <c r="AQ59" s="291">
        <v>0</v>
      </c>
      <c r="AR59" s="291">
        <v>0</v>
      </c>
      <c r="AS59" s="204" t="s">
        <v>345</v>
      </c>
    </row>
    <row r="60" spans="1:45" ht="11.25" x14ac:dyDescent="0.2">
      <c r="A60" s="40"/>
      <c r="B60" s="40" t="s">
        <v>202</v>
      </c>
      <c r="C60" s="289">
        <v>418</v>
      </c>
      <c r="D60" s="290">
        <v>275</v>
      </c>
      <c r="E60" s="291">
        <v>1.8518518518518517E-2</v>
      </c>
      <c r="F60" s="290">
        <v>240</v>
      </c>
      <c r="G60" s="290">
        <v>330</v>
      </c>
      <c r="H60" s="291">
        <v>1.8518518518518517E-2</v>
      </c>
      <c r="I60" s="291">
        <v>3.7037037037037034E-3</v>
      </c>
      <c r="J60" s="289">
        <v>462</v>
      </c>
      <c r="K60" s="290">
        <v>390</v>
      </c>
      <c r="L60" s="291">
        <v>0</v>
      </c>
      <c r="M60" s="290">
        <v>332</v>
      </c>
      <c r="N60" s="290">
        <v>430</v>
      </c>
      <c r="O60" s="291">
        <v>0</v>
      </c>
      <c r="P60" s="291">
        <v>0</v>
      </c>
      <c r="Q60" s="289">
        <v>49</v>
      </c>
      <c r="R60" s="290">
        <v>550</v>
      </c>
      <c r="S60" s="291">
        <v>5.7692307692307696E-2</v>
      </c>
      <c r="T60" s="290">
        <v>415</v>
      </c>
      <c r="U60" s="290">
        <v>600</v>
      </c>
      <c r="V60" s="291">
        <v>5.7692307692307696E-2</v>
      </c>
      <c r="W60" s="291">
        <v>1.1538461538461539E-2</v>
      </c>
      <c r="X60" s="289">
        <v>99</v>
      </c>
      <c r="Y60" s="290">
        <v>450</v>
      </c>
      <c r="Z60" s="291">
        <v>0</v>
      </c>
      <c r="AA60" s="290">
        <v>420</v>
      </c>
      <c r="AB60" s="290">
        <v>500</v>
      </c>
      <c r="AC60" s="291">
        <v>0</v>
      </c>
      <c r="AD60" s="291">
        <v>0</v>
      </c>
      <c r="AE60" s="289">
        <v>137</v>
      </c>
      <c r="AF60" s="290">
        <v>510</v>
      </c>
      <c r="AG60" s="291">
        <v>0.02</v>
      </c>
      <c r="AH60" s="290">
        <v>450</v>
      </c>
      <c r="AI60" s="290">
        <v>505</v>
      </c>
      <c r="AJ60" s="291">
        <v>0.02</v>
      </c>
      <c r="AK60" s="291">
        <v>4.0000000000000001E-3</v>
      </c>
      <c r="AL60" s="289">
        <v>28</v>
      </c>
      <c r="AM60" s="290">
        <v>635</v>
      </c>
      <c r="AN60" s="291">
        <v>0.25742574257425743</v>
      </c>
      <c r="AO60" s="290">
        <v>505</v>
      </c>
      <c r="AP60" s="290">
        <v>685</v>
      </c>
      <c r="AQ60" s="291">
        <v>0.25742574257425743</v>
      </c>
      <c r="AR60" s="291">
        <v>5.1485148514851489E-2</v>
      </c>
      <c r="AS60" s="204" t="s">
        <v>345</v>
      </c>
    </row>
    <row r="61" spans="1:45" ht="11.25" x14ac:dyDescent="0.2">
      <c r="A61" s="40"/>
      <c r="B61" s="40" t="s">
        <v>203</v>
      </c>
      <c r="C61" s="289">
        <v>188</v>
      </c>
      <c r="D61" s="290">
        <v>350</v>
      </c>
      <c r="E61" s="291">
        <v>2.9411764705882353E-2</v>
      </c>
      <c r="F61" s="290">
        <v>328</v>
      </c>
      <c r="G61" s="290">
        <v>360</v>
      </c>
      <c r="H61" s="291">
        <v>2.9411764705882353E-2</v>
      </c>
      <c r="I61" s="291">
        <v>5.8823529411764705E-3</v>
      </c>
      <c r="J61" s="289">
        <v>449</v>
      </c>
      <c r="K61" s="290">
        <v>410</v>
      </c>
      <c r="L61" s="291">
        <v>2.5000000000000001E-2</v>
      </c>
      <c r="M61" s="290">
        <v>365</v>
      </c>
      <c r="N61" s="290">
        <v>440</v>
      </c>
      <c r="O61" s="291">
        <v>2.5000000000000001E-2</v>
      </c>
      <c r="P61" s="291">
        <v>5.0000000000000001E-3</v>
      </c>
      <c r="Q61" s="289">
        <v>92</v>
      </c>
      <c r="R61" s="290">
        <v>443</v>
      </c>
      <c r="S61" s="291">
        <v>-1.5555555555555555E-2</v>
      </c>
      <c r="T61" s="290">
        <v>360</v>
      </c>
      <c r="U61" s="290">
        <v>515</v>
      </c>
      <c r="V61" s="291">
        <v>-1.5555555555555555E-2</v>
      </c>
      <c r="W61" s="291">
        <v>-3.1111111111111109E-3</v>
      </c>
      <c r="X61" s="289">
        <v>49</v>
      </c>
      <c r="Y61" s="290">
        <v>380</v>
      </c>
      <c r="Z61" s="291">
        <v>-0.05</v>
      </c>
      <c r="AA61" s="290">
        <v>350</v>
      </c>
      <c r="AB61" s="290">
        <v>410</v>
      </c>
      <c r="AC61" s="291">
        <v>-0.05</v>
      </c>
      <c r="AD61" s="291">
        <v>-0.01</v>
      </c>
      <c r="AE61" s="289">
        <v>381</v>
      </c>
      <c r="AF61" s="290">
        <v>430</v>
      </c>
      <c r="AG61" s="291">
        <v>0</v>
      </c>
      <c r="AH61" s="290">
        <v>390</v>
      </c>
      <c r="AI61" s="290">
        <v>495</v>
      </c>
      <c r="AJ61" s="291">
        <v>0</v>
      </c>
      <c r="AK61" s="291">
        <v>0</v>
      </c>
      <c r="AL61" s="289">
        <v>114</v>
      </c>
      <c r="AM61" s="290">
        <v>563</v>
      </c>
      <c r="AN61" s="291">
        <v>-2.0869565217391306E-2</v>
      </c>
      <c r="AO61" s="290">
        <v>495</v>
      </c>
      <c r="AP61" s="290">
        <v>660</v>
      </c>
      <c r="AQ61" s="291">
        <v>-2.0869565217391306E-2</v>
      </c>
      <c r="AR61" s="291">
        <v>-4.1739130434782614E-3</v>
      </c>
      <c r="AS61" s="204" t="s">
        <v>345</v>
      </c>
    </row>
    <row r="62" spans="1:45" ht="11.25" x14ac:dyDescent="0.2">
      <c r="A62" s="40"/>
      <c r="B62" s="40" t="s">
        <v>11</v>
      </c>
      <c r="C62" s="289">
        <v>32</v>
      </c>
      <c r="D62" s="290">
        <v>324</v>
      </c>
      <c r="E62" s="291">
        <v>-1.2195121951219513E-2</v>
      </c>
      <c r="F62" s="290">
        <v>275</v>
      </c>
      <c r="G62" s="290">
        <v>338</v>
      </c>
      <c r="H62" s="291">
        <v>-1.2195121951219513E-2</v>
      </c>
      <c r="I62" s="291">
        <v>-2.4390243902439024E-3</v>
      </c>
      <c r="J62" s="289">
        <v>109</v>
      </c>
      <c r="K62" s="290">
        <v>280</v>
      </c>
      <c r="L62" s="291">
        <v>3.7037037037037035E-2</v>
      </c>
      <c r="M62" s="290">
        <v>260</v>
      </c>
      <c r="N62" s="290">
        <v>295</v>
      </c>
      <c r="O62" s="291">
        <v>3.7037037037037035E-2</v>
      </c>
      <c r="P62" s="291">
        <v>7.4074074074074068E-3</v>
      </c>
      <c r="Q62" s="289">
        <v>139</v>
      </c>
      <c r="R62" s="290">
        <v>310</v>
      </c>
      <c r="S62" s="291">
        <v>3.3333333333333333E-2</v>
      </c>
      <c r="T62" s="290">
        <v>290</v>
      </c>
      <c r="U62" s="290">
        <v>330</v>
      </c>
      <c r="V62" s="291">
        <v>3.3333333333333333E-2</v>
      </c>
      <c r="W62" s="291">
        <v>6.6666666666666662E-3</v>
      </c>
      <c r="X62" s="289">
        <v>45</v>
      </c>
      <c r="Y62" s="290">
        <v>300</v>
      </c>
      <c r="Z62" s="291">
        <v>9.0909090909090912E-2</v>
      </c>
      <c r="AA62" s="290">
        <v>285</v>
      </c>
      <c r="AB62" s="290">
        <v>310</v>
      </c>
      <c r="AC62" s="291">
        <v>9.0909090909090912E-2</v>
      </c>
      <c r="AD62" s="291">
        <v>1.8181818181818181E-2</v>
      </c>
      <c r="AE62" s="289">
        <v>1051</v>
      </c>
      <c r="AF62" s="290">
        <v>330</v>
      </c>
      <c r="AG62" s="291">
        <v>3.125E-2</v>
      </c>
      <c r="AH62" s="290">
        <v>310</v>
      </c>
      <c r="AI62" s="290">
        <v>345</v>
      </c>
      <c r="AJ62" s="291">
        <v>3.125E-2</v>
      </c>
      <c r="AK62" s="291">
        <v>6.2500000000000003E-3</v>
      </c>
      <c r="AL62" s="289">
        <v>997</v>
      </c>
      <c r="AM62" s="290">
        <v>365</v>
      </c>
      <c r="AN62" s="291">
        <v>1.3888888888888888E-2</v>
      </c>
      <c r="AO62" s="290">
        <v>345</v>
      </c>
      <c r="AP62" s="290">
        <v>390</v>
      </c>
      <c r="AQ62" s="291">
        <v>1.3888888888888888E-2</v>
      </c>
      <c r="AR62" s="291">
        <v>2.7777777777777775E-3</v>
      </c>
      <c r="AS62" s="204" t="s">
        <v>345</v>
      </c>
    </row>
    <row r="63" spans="1:45" ht="11.25" x14ac:dyDescent="0.2">
      <c r="B63" s="40" t="s">
        <v>204</v>
      </c>
      <c r="C63" s="289">
        <v>55</v>
      </c>
      <c r="D63" s="290">
        <v>305</v>
      </c>
      <c r="E63" s="291">
        <v>2.3489932885906041E-2</v>
      </c>
      <c r="F63" s="290">
        <v>270</v>
      </c>
      <c r="G63" s="290">
        <v>340</v>
      </c>
      <c r="H63" s="291">
        <v>2.3489932885906041E-2</v>
      </c>
      <c r="I63" s="291">
        <v>4.6979865771812086E-3</v>
      </c>
      <c r="J63" s="289">
        <v>154</v>
      </c>
      <c r="K63" s="290">
        <v>373</v>
      </c>
      <c r="L63" s="291">
        <v>3.6111111111111108E-2</v>
      </c>
      <c r="M63" s="290">
        <v>330</v>
      </c>
      <c r="N63" s="290">
        <v>450</v>
      </c>
      <c r="O63" s="291">
        <v>3.6111111111111108E-2</v>
      </c>
      <c r="P63" s="291">
        <v>7.2222222222222219E-3</v>
      </c>
      <c r="Q63" s="289">
        <v>51</v>
      </c>
      <c r="R63" s="290">
        <v>530</v>
      </c>
      <c r="S63" s="291">
        <v>-2.7522935779816515E-2</v>
      </c>
      <c r="T63" s="290">
        <v>450</v>
      </c>
      <c r="U63" s="290">
        <v>610</v>
      </c>
      <c r="V63" s="291">
        <v>-2.7522935779816515E-2</v>
      </c>
      <c r="W63" s="291">
        <v>-5.5045871559633031E-3</v>
      </c>
      <c r="X63" s="289">
        <v>93</v>
      </c>
      <c r="Y63" s="290">
        <v>450</v>
      </c>
      <c r="Z63" s="291">
        <v>0</v>
      </c>
      <c r="AA63" s="290">
        <v>420</v>
      </c>
      <c r="AB63" s="290">
        <v>490</v>
      </c>
      <c r="AC63" s="291">
        <v>0</v>
      </c>
      <c r="AD63" s="291">
        <v>0</v>
      </c>
      <c r="AE63" s="289">
        <v>227</v>
      </c>
      <c r="AF63" s="290">
        <v>540</v>
      </c>
      <c r="AG63" s="291">
        <v>4.2471042471042469E-2</v>
      </c>
      <c r="AH63" s="290">
        <v>460</v>
      </c>
      <c r="AI63" s="290">
        <v>620</v>
      </c>
      <c r="AJ63" s="291">
        <v>4.2471042471042469E-2</v>
      </c>
      <c r="AK63" s="291">
        <v>8.4942084942084932E-3</v>
      </c>
      <c r="AL63" s="289">
        <v>72</v>
      </c>
      <c r="AM63" s="290">
        <v>715</v>
      </c>
      <c r="AN63" s="291">
        <v>5.9259259259259262E-2</v>
      </c>
      <c r="AO63" s="290">
        <v>620</v>
      </c>
      <c r="AP63" s="290">
        <v>800</v>
      </c>
      <c r="AQ63" s="291">
        <v>5.9259259259259262E-2</v>
      </c>
      <c r="AR63" s="291">
        <v>1.1851851851851853E-2</v>
      </c>
      <c r="AS63" s="204" t="s">
        <v>345</v>
      </c>
    </row>
    <row r="64" spans="1:45" ht="11.25" x14ac:dyDescent="0.2">
      <c r="B64" s="40" t="s">
        <v>205</v>
      </c>
      <c r="C64" s="289">
        <v>63</v>
      </c>
      <c r="D64" s="290">
        <v>265</v>
      </c>
      <c r="E64" s="291">
        <v>0.06</v>
      </c>
      <c r="F64" s="290">
        <v>235</v>
      </c>
      <c r="G64" s="290">
        <v>290</v>
      </c>
      <c r="H64" s="291">
        <v>0.06</v>
      </c>
      <c r="I64" s="291">
        <v>1.2E-2</v>
      </c>
      <c r="J64" s="289">
        <v>309</v>
      </c>
      <c r="K64" s="290">
        <v>320</v>
      </c>
      <c r="L64" s="291">
        <v>0</v>
      </c>
      <c r="M64" s="290">
        <v>290</v>
      </c>
      <c r="N64" s="290">
        <v>350</v>
      </c>
      <c r="O64" s="291">
        <v>0</v>
      </c>
      <c r="P64" s="291">
        <v>0</v>
      </c>
      <c r="Q64" s="289">
        <v>178</v>
      </c>
      <c r="R64" s="290">
        <v>360</v>
      </c>
      <c r="S64" s="291">
        <v>2.8571428571428571E-2</v>
      </c>
      <c r="T64" s="290">
        <v>340</v>
      </c>
      <c r="U64" s="290">
        <v>400</v>
      </c>
      <c r="V64" s="291">
        <v>2.8571428571428571E-2</v>
      </c>
      <c r="W64" s="291">
        <v>5.7142857142857143E-3</v>
      </c>
      <c r="X64" s="289">
        <v>61</v>
      </c>
      <c r="Y64" s="290">
        <v>330</v>
      </c>
      <c r="Z64" s="291">
        <v>3.125E-2</v>
      </c>
      <c r="AA64" s="290">
        <v>300</v>
      </c>
      <c r="AB64" s="290">
        <v>357</v>
      </c>
      <c r="AC64" s="291">
        <v>3.125E-2</v>
      </c>
      <c r="AD64" s="291">
        <v>6.2500000000000003E-3</v>
      </c>
      <c r="AE64" s="289">
        <v>873</v>
      </c>
      <c r="AF64" s="290">
        <v>355</v>
      </c>
      <c r="AG64" s="291">
        <v>1.4285714285714285E-2</v>
      </c>
      <c r="AH64" s="290">
        <v>340</v>
      </c>
      <c r="AI64" s="290">
        <v>380</v>
      </c>
      <c r="AJ64" s="291">
        <v>1.4285714285714285E-2</v>
      </c>
      <c r="AK64" s="291">
        <v>2.8571428571428571E-3</v>
      </c>
      <c r="AL64" s="289">
        <v>241</v>
      </c>
      <c r="AM64" s="290">
        <v>410</v>
      </c>
      <c r="AN64" s="291">
        <v>2.5000000000000001E-2</v>
      </c>
      <c r="AO64" s="290">
        <v>380</v>
      </c>
      <c r="AP64" s="290">
        <v>450</v>
      </c>
      <c r="AQ64" s="291">
        <v>2.5000000000000001E-2</v>
      </c>
      <c r="AR64" s="291">
        <v>5.0000000000000001E-3</v>
      </c>
      <c r="AS64" s="204" t="s">
        <v>345</v>
      </c>
    </row>
    <row r="65" spans="1:45" ht="11.25" x14ac:dyDescent="0.2">
      <c r="B65" s="40" t="s">
        <v>206</v>
      </c>
      <c r="C65" s="289">
        <v>180</v>
      </c>
      <c r="D65" s="290">
        <v>245</v>
      </c>
      <c r="E65" s="291">
        <v>2.0833333333333332E-2</v>
      </c>
      <c r="F65" s="290">
        <v>223</v>
      </c>
      <c r="G65" s="290">
        <v>270</v>
      </c>
      <c r="H65" s="291">
        <v>2.0833333333333332E-2</v>
      </c>
      <c r="I65" s="291">
        <v>4.1666666666666666E-3</v>
      </c>
      <c r="J65" s="289">
        <v>284</v>
      </c>
      <c r="K65" s="290">
        <v>323</v>
      </c>
      <c r="L65" s="291">
        <v>2.5396825396825397E-2</v>
      </c>
      <c r="M65" s="290">
        <v>288</v>
      </c>
      <c r="N65" s="290">
        <v>360</v>
      </c>
      <c r="O65" s="291">
        <v>2.5396825396825397E-2</v>
      </c>
      <c r="P65" s="291">
        <v>5.0793650793650794E-3</v>
      </c>
      <c r="Q65" s="289">
        <v>115</v>
      </c>
      <c r="R65" s="290">
        <v>385</v>
      </c>
      <c r="S65" s="291">
        <v>4.619565217391304E-2</v>
      </c>
      <c r="T65" s="290">
        <v>360</v>
      </c>
      <c r="U65" s="290">
        <v>420</v>
      </c>
      <c r="V65" s="291">
        <v>4.619565217391304E-2</v>
      </c>
      <c r="W65" s="291">
        <v>9.2391304347826074E-3</v>
      </c>
      <c r="X65" s="289">
        <v>108</v>
      </c>
      <c r="Y65" s="290">
        <v>340</v>
      </c>
      <c r="Z65" s="291">
        <v>6.25E-2</v>
      </c>
      <c r="AA65" s="290">
        <v>300</v>
      </c>
      <c r="AB65" s="290">
        <v>370</v>
      </c>
      <c r="AC65" s="291">
        <v>6.25E-2</v>
      </c>
      <c r="AD65" s="291">
        <v>1.2500000000000001E-2</v>
      </c>
      <c r="AE65" s="289">
        <v>571</v>
      </c>
      <c r="AF65" s="290">
        <v>360</v>
      </c>
      <c r="AG65" s="291">
        <v>2.8571428571428571E-2</v>
      </c>
      <c r="AH65" s="290">
        <v>340</v>
      </c>
      <c r="AI65" s="290">
        <v>380</v>
      </c>
      <c r="AJ65" s="291">
        <v>2.8571428571428571E-2</v>
      </c>
      <c r="AK65" s="291">
        <v>5.7142857142857143E-3</v>
      </c>
      <c r="AL65" s="289">
        <v>111</v>
      </c>
      <c r="AM65" s="290">
        <v>420</v>
      </c>
      <c r="AN65" s="291">
        <v>0.05</v>
      </c>
      <c r="AO65" s="290">
        <v>380</v>
      </c>
      <c r="AP65" s="290">
        <v>450</v>
      </c>
      <c r="AQ65" s="291">
        <v>0.05</v>
      </c>
      <c r="AR65" s="291">
        <v>0.01</v>
      </c>
      <c r="AS65" s="204" t="s">
        <v>345</v>
      </c>
    </row>
    <row r="66" spans="1:45" ht="11.25" x14ac:dyDescent="0.2">
      <c r="B66" s="40" t="s">
        <v>207</v>
      </c>
      <c r="C66" s="289" t="s">
        <v>41</v>
      </c>
      <c r="D66" s="290" t="s">
        <v>41</v>
      </c>
      <c r="E66" s="291" t="s">
        <v>41</v>
      </c>
      <c r="F66" s="290" t="s">
        <v>41</v>
      </c>
      <c r="G66" s="290" t="s">
        <v>41</v>
      </c>
      <c r="H66" s="291" t="s">
        <v>41</v>
      </c>
      <c r="I66" s="291" t="s">
        <v>41</v>
      </c>
      <c r="J66" s="289">
        <v>145</v>
      </c>
      <c r="K66" s="290">
        <v>360</v>
      </c>
      <c r="L66" s="291">
        <v>2.8571428571428571E-2</v>
      </c>
      <c r="M66" s="290">
        <v>335</v>
      </c>
      <c r="N66" s="290">
        <v>385</v>
      </c>
      <c r="O66" s="291">
        <v>2.8571428571428571E-2</v>
      </c>
      <c r="P66" s="291">
        <v>5.7142857142857143E-3</v>
      </c>
      <c r="Q66" s="289">
        <v>233</v>
      </c>
      <c r="R66" s="290">
        <v>370</v>
      </c>
      <c r="S66" s="291">
        <v>2.7777777777777776E-2</v>
      </c>
      <c r="T66" s="290">
        <v>350</v>
      </c>
      <c r="U66" s="290">
        <v>400</v>
      </c>
      <c r="V66" s="291">
        <v>2.7777777777777776E-2</v>
      </c>
      <c r="W66" s="291">
        <v>5.5555555555555549E-3</v>
      </c>
      <c r="X66" s="289">
        <v>44</v>
      </c>
      <c r="Y66" s="290">
        <v>360</v>
      </c>
      <c r="Z66" s="291">
        <v>2.8571428571428571E-2</v>
      </c>
      <c r="AA66" s="290">
        <v>340</v>
      </c>
      <c r="AB66" s="290">
        <v>380</v>
      </c>
      <c r="AC66" s="291">
        <v>2.8571428571428571E-2</v>
      </c>
      <c r="AD66" s="291">
        <v>5.7142857142857143E-3</v>
      </c>
      <c r="AE66" s="289">
        <v>878</v>
      </c>
      <c r="AF66" s="290">
        <v>390</v>
      </c>
      <c r="AG66" s="291">
        <v>0</v>
      </c>
      <c r="AH66" s="290">
        <v>370</v>
      </c>
      <c r="AI66" s="290">
        <v>420</v>
      </c>
      <c r="AJ66" s="291">
        <v>0</v>
      </c>
      <c r="AK66" s="291">
        <v>0</v>
      </c>
      <c r="AL66" s="289">
        <v>782</v>
      </c>
      <c r="AM66" s="290">
        <v>450</v>
      </c>
      <c r="AN66" s="291">
        <v>0</v>
      </c>
      <c r="AO66" s="290">
        <v>420</v>
      </c>
      <c r="AP66" s="290">
        <v>475</v>
      </c>
      <c r="AQ66" s="291">
        <v>0</v>
      </c>
      <c r="AR66" s="291">
        <v>0</v>
      </c>
      <c r="AS66" s="204" t="s">
        <v>345</v>
      </c>
    </row>
    <row r="67" spans="1:45" ht="11.25" x14ac:dyDescent="0.2">
      <c r="B67" s="40" t="s">
        <v>208</v>
      </c>
      <c r="C67" s="289">
        <v>50</v>
      </c>
      <c r="D67" s="290">
        <v>290</v>
      </c>
      <c r="E67" s="291">
        <v>0</v>
      </c>
      <c r="F67" s="290">
        <v>270</v>
      </c>
      <c r="G67" s="290">
        <v>300</v>
      </c>
      <c r="H67" s="291">
        <v>0</v>
      </c>
      <c r="I67" s="291">
        <v>0</v>
      </c>
      <c r="J67" s="289">
        <v>552</v>
      </c>
      <c r="K67" s="290">
        <v>310</v>
      </c>
      <c r="L67" s="291">
        <v>1.6393442622950821E-2</v>
      </c>
      <c r="M67" s="290">
        <v>297</v>
      </c>
      <c r="N67" s="290">
        <v>330</v>
      </c>
      <c r="O67" s="291">
        <v>1.6393442622950821E-2</v>
      </c>
      <c r="P67" s="291">
        <v>3.2786885245901639E-3</v>
      </c>
      <c r="Q67" s="289">
        <v>338</v>
      </c>
      <c r="R67" s="290">
        <v>340</v>
      </c>
      <c r="S67" s="291">
        <v>0</v>
      </c>
      <c r="T67" s="290">
        <v>325</v>
      </c>
      <c r="U67" s="290">
        <v>360</v>
      </c>
      <c r="V67" s="291">
        <v>0</v>
      </c>
      <c r="W67" s="291">
        <v>0</v>
      </c>
      <c r="X67" s="289">
        <v>165</v>
      </c>
      <c r="Y67" s="290">
        <v>320</v>
      </c>
      <c r="Z67" s="291">
        <v>1.5873015873015872E-2</v>
      </c>
      <c r="AA67" s="290">
        <v>300</v>
      </c>
      <c r="AB67" s="290">
        <v>350</v>
      </c>
      <c r="AC67" s="291">
        <v>1.5873015873015872E-2</v>
      </c>
      <c r="AD67" s="291">
        <v>3.1746031746031746E-3</v>
      </c>
      <c r="AE67" s="289">
        <v>2698</v>
      </c>
      <c r="AF67" s="290">
        <v>350</v>
      </c>
      <c r="AG67" s="291">
        <v>0</v>
      </c>
      <c r="AH67" s="290">
        <v>330</v>
      </c>
      <c r="AI67" s="290">
        <v>380</v>
      </c>
      <c r="AJ67" s="291">
        <v>0</v>
      </c>
      <c r="AK67" s="291">
        <v>0</v>
      </c>
      <c r="AL67" s="289">
        <v>2915</v>
      </c>
      <c r="AM67" s="290">
        <v>400</v>
      </c>
      <c r="AN67" s="291">
        <v>5.0251256281407036E-3</v>
      </c>
      <c r="AO67" s="290">
        <v>380</v>
      </c>
      <c r="AP67" s="290">
        <v>420</v>
      </c>
      <c r="AQ67" s="291">
        <v>5.0251256281407036E-3</v>
      </c>
      <c r="AR67" s="291">
        <v>1.0050251256281408E-3</v>
      </c>
      <c r="AS67" s="204" t="s">
        <v>345</v>
      </c>
    </row>
    <row r="68" spans="1:45" ht="11.25" x14ac:dyDescent="0.2">
      <c r="B68" s="40" t="s">
        <v>209</v>
      </c>
      <c r="C68" s="289">
        <v>179</v>
      </c>
      <c r="D68" s="290">
        <v>270</v>
      </c>
      <c r="E68" s="291">
        <v>3.8461538461538464E-2</v>
      </c>
      <c r="F68" s="290">
        <v>240</v>
      </c>
      <c r="G68" s="290">
        <v>310</v>
      </c>
      <c r="H68" s="291">
        <v>3.8461538461538464E-2</v>
      </c>
      <c r="I68" s="291">
        <v>7.6923076923076927E-3</v>
      </c>
      <c r="J68" s="289">
        <v>384</v>
      </c>
      <c r="K68" s="290">
        <v>370</v>
      </c>
      <c r="L68" s="291">
        <v>2.7777777777777776E-2</v>
      </c>
      <c r="M68" s="290">
        <v>330</v>
      </c>
      <c r="N68" s="290">
        <v>400</v>
      </c>
      <c r="O68" s="291">
        <v>2.7777777777777776E-2</v>
      </c>
      <c r="P68" s="291">
        <v>5.5555555555555549E-3</v>
      </c>
      <c r="Q68" s="289">
        <v>102</v>
      </c>
      <c r="R68" s="290">
        <v>455</v>
      </c>
      <c r="S68" s="291">
        <v>5.8139534883720929E-2</v>
      </c>
      <c r="T68" s="290">
        <v>410</v>
      </c>
      <c r="U68" s="290">
        <v>500</v>
      </c>
      <c r="V68" s="291">
        <v>5.8139534883720929E-2</v>
      </c>
      <c r="W68" s="291">
        <v>1.1627906976744186E-2</v>
      </c>
      <c r="X68" s="289">
        <v>117</v>
      </c>
      <c r="Y68" s="290">
        <v>400</v>
      </c>
      <c r="Z68" s="291">
        <v>7.2386058981233251E-2</v>
      </c>
      <c r="AA68" s="290">
        <v>335</v>
      </c>
      <c r="AB68" s="290">
        <v>430</v>
      </c>
      <c r="AC68" s="291">
        <v>7.2386058981233251E-2</v>
      </c>
      <c r="AD68" s="291">
        <v>1.447721179624665E-2</v>
      </c>
      <c r="AE68" s="289">
        <v>319</v>
      </c>
      <c r="AF68" s="290">
        <v>440</v>
      </c>
      <c r="AG68" s="291">
        <v>4.7619047619047616E-2</v>
      </c>
      <c r="AH68" s="290">
        <v>370</v>
      </c>
      <c r="AI68" s="290">
        <v>496</v>
      </c>
      <c r="AJ68" s="291">
        <v>4.7619047619047616E-2</v>
      </c>
      <c r="AK68" s="291">
        <v>9.5238095238095229E-3</v>
      </c>
      <c r="AL68" s="289">
        <v>64</v>
      </c>
      <c r="AM68" s="290">
        <v>550</v>
      </c>
      <c r="AN68" s="291">
        <v>5.7692307692307696E-2</v>
      </c>
      <c r="AO68" s="290">
        <v>496</v>
      </c>
      <c r="AP68" s="290">
        <v>630</v>
      </c>
      <c r="AQ68" s="291">
        <v>5.7692307692307696E-2</v>
      </c>
      <c r="AR68" s="291">
        <v>1.1538461538461539E-2</v>
      </c>
      <c r="AS68" s="204" t="s">
        <v>345</v>
      </c>
    </row>
    <row r="69" spans="1:45" ht="11.25" x14ac:dyDescent="0.2">
      <c r="B69" s="40" t="s">
        <v>210</v>
      </c>
      <c r="C69" s="289">
        <v>63</v>
      </c>
      <c r="D69" s="290">
        <v>360</v>
      </c>
      <c r="E69" s="291">
        <v>7.4626865671641784E-2</v>
      </c>
      <c r="F69" s="290">
        <v>310</v>
      </c>
      <c r="G69" s="290">
        <v>410</v>
      </c>
      <c r="H69" s="291">
        <v>7.4626865671641784E-2</v>
      </c>
      <c r="I69" s="291">
        <v>1.4925373134328356E-2</v>
      </c>
      <c r="J69" s="289">
        <v>162</v>
      </c>
      <c r="K69" s="290">
        <v>423</v>
      </c>
      <c r="L69" s="291">
        <v>8.461538461538462E-2</v>
      </c>
      <c r="M69" s="290">
        <v>360</v>
      </c>
      <c r="N69" s="290">
        <v>480</v>
      </c>
      <c r="O69" s="291">
        <v>8.461538461538462E-2</v>
      </c>
      <c r="P69" s="291">
        <v>1.6923076923076923E-2</v>
      </c>
      <c r="Q69" s="289">
        <v>22</v>
      </c>
      <c r="R69" s="290">
        <v>570</v>
      </c>
      <c r="S69" s="291">
        <v>-0.12710566615620214</v>
      </c>
      <c r="T69" s="290">
        <v>485</v>
      </c>
      <c r="U69" s="290">
        <v>710</v>
      </c>
      <c r="V69" s="291">
        <v>-0.12710566615620214</v>
      </c>
      <c r="W69" s="291">
        <v>-2.5421133231240428E-2</v>
      </c>
      <c r="X69" s="289">
        <v>63</v>
      </c>
      <c r="Y69" s="290">
        <v>510</v>
      </c>
      <c r="Z69" s="291">
        <v>6.25E-2</v>
      </c>
      <c r="AA69" s="290">
        <v>450</v>
      </c>
      <c r="AB69" s="290">
        <v>570</v>
      </c>
      <c r="AC69" s="291">
        <v>6.25E-2</v>
      </c>
      <c r="AD69" s="291">
        <v>1.2500000000000001E-2</v>
      </c>
      <c r="AE69" s="289">
        <v>130</v>
      </c>
      <c r="AF69" s="290">
        <v>635</v>
      </c>
      <c r="AG69" s="291">
        <v>-2.3076923076923078E-2</v>
      </c>
      <c r="AH69" s="290">
        <v>540</v>
      </c>
      <c r="AI69" s="290">
        <v>675</v>
      </c>
      <c r="AJ69" s="291">
        <v>-2.3076923076923078E-2</v>
      </c>
      <c r="AK69" s="291">
        <v>-4.6153846153846158E-3</v>
      </c>
      <c r="AL69" s="289">
        <v>49</v>
      </c>
      <c r="AM69" s="290">
        <v>800</v>
      </c>
      <c r="AN69" s="291">
        <v>-2.4390243902439025E-2</v>
      </c>
      <c r="AO69" s="290">
        <v>675</v>
      </c>
      <c r="AP69" s="290">
        <v>895</v>
      </c>
      <c r="AQ69" s="291">
        <v>-2.4390243902439025E-2</v>
      </c>
      <c r="AR69" s="291">
        <v>-4.8780487804878049E-3</v>
      </c>
      <c r="AS69" s="204" t="s">
        <v>345</v>
      </c>
    </row>
    <row r="70" spans="1:45" ht="11.25" x14ac:dyDescent="0.2">
      <c r="B70" s="40" t="s">
        <v>211</v>
      </c>
      <c r="C70" s="289">
        <v>150</v>
      </c>
      <c r="D70" s="290">
        <v>300</v>
      </c>
      <c r="E70" s="291">
        <v>0</v>
      </c>
      <c r="F70" s="290">
        <v>250</v>
      </c>
      <c r="G70" s="290">
        <v>350</v>
      </c>
      <c r="H70" s="291">
        <v>0</v>
      </c>
      <c r="I70" s="291">
        <v>0</v>
      </c>
      <c r="J70" s="289">
        <v>280</v>
      </c>
      <c r="K70" s="290">
        <v>390</v>
      </c>
      <c r="L70" s="291">
        <v>1.8276762402088774E-2</v>
      </c>
      <c r="M70" s="290">
        <v>343</v>
      </c>
      <c r="N70" s="290">
        <v>463</v>
      </c>
      <c r="O70" s="291">
        <v>1.8276762402088774E-2</v>
      </c>
      <c r="P70" s="291">
        <v>3.6553524804177548E-3</v>
      </c>
      <c r="Q70" s="289">
        <v>45</v>
      </c>
      <c r="R70" s="290">
        <v>520</v>
      </c>
      <c r="S70" s="291">
        <v>-7.1428571428571425E-2</v>
      </c>
      <c r="T70" s="290">
        <v>455</v>
      </c>
      <c r="U70" s="290">
        <v>600</v>
      </c>
      <c r="V70" s="291">
        <v>-7.1428571428571425E-2</v>
      </c>
      <c r="W70" s="291">
        <v>-1.4285714285714285E-2</v>
      </c>
      <c r="X70" s="289">
        <v>214</v>
      </c>
      <c r="Y70" s="290">
        <v>500</v>
      </c>
      <c r="Z70" s="291">
        <v>4.1666666666666664E-2</v>
      </c>
      <c r="AA70" s="290">
        <v>450</v>
      </c>
      <c r="AB70" s="290">
        <v>560</v>
      </c>
      <c r="AC70" s="291">
        <v>4.1666666666666664E-2</v>
      </c>
      <c r="AD70" s="291">
        <v>8.3333333333333332E-3</v>
      </c>
      <c r="AE70" s="289">
        <v>308</v>
      </c>
      <c r="AF70" s="290">
        <v>553</v>
      </c>
      <c r="AG70" s="291">
        <v>5.454545454545455E-3</v>
      </c>
      <c r="AH70" s="290">
        <v>480</v>
      </c>
      <c r="AI70" s="290">
        <v>615</v>
      </c>
      <c r="AJ70" s="291">
        <v>5.454545454545455E-3</v>
      </c>
      <c r="AK70" s="291">
        <v>1.090909090909091E-3</v>
      </c>
      <c r="AL70" s="289">
        <v>58</v>
      </c>
      <c r="AM70" s="290">
        <v>720</v>
      </c>
      <c r="AN70" s="291">
        <v>0.1076923076923077</v>
      </c>
      <c r="AO70" s="290">
        <v>615</v>
      </c>
      <c r="AP70" s="290">
        <v>800</v>
      </c>
      <c r="AQ70" s="291">
        <v>0.1076923076923077</v>
      </c>
      <c r="AR70" s="291">
        <v>2.1538461538461541E-2</v>
      </c>
      <c r="AS70" s="204" t="s">
        <v>345</v>
      </c>
    </row>
    <row r="71" spans="1:45" s="152" customFormat="1" ht="11.25" x14ac:dyDescent="0.2">
      <c r="B71" s="138" t="s">
        <v>37</v>
      </c>
      <c r="C71" s="289">
        <v>1471</v>
      </c>
      <c r="D71" s="290">
        <v>290</v>
      </c>
      <c r="E71" s="291">
        <v>3.5714285714285712E-2</v>
      </c>
      <c r="F71" s="290">
        <v>245</v>
      </c>
      <c r="G71" s="290">
        <v>340</v>
      </c>
      <c r="H71" s="291">
        <v>3.5714285714285712E-2</v>
      </c>
      <c r="I71" s="291">
        <v>7.1428571428571426E-3</v>
      </c>
      <c r="J71" s="289">
        <v>3906</v>
      </c>
      <c r="K71" s="290">
        <v>350</v>
      </c>
      <c r="L71" s="291">
        <v>1.4492753623188406E-2</v>
      </c>
      <c r="M71" s="290">
        <v>310</v>
      </c>
      <c r="N71" s="290">
        <v>400</v>
      </c>
      <c r="O71" s="291">
        <v>1.4492753623188406E-2</v>
      </c>
      <c r="P71" s="291">
        <v>2.8985507246376812E-3</v>
      </c>
      <c r="Q71" s="289">
        <v>1605</v>
      </c>
      <c r="R71" s="290">
        <v>370</v>
      </c>
      <c r="S71" s="291">
        <v>2.4930747922437674E-2</v>
      </c>
      <c r="T71" s="290">
        <v>340</v>
      </c>
      <c r="U71" s="290">
        <v>440</v>
      </c>
      <c r="V71" s="291">
        <v>2.4930747922437674E-2</v>
      </c>
      <c r="W71" s="291">
        <v>4.9861495844875352E-3</v>
      </c>
      <c r="X71" s="289">
        <v>1219</v>
      </c>
      <c r="Y71" s="290">
        <v>380</v>
      </c>
      <c r="Z71" s="291">
        <v>-2.0618556701030927E-2</v>
      </c>
      <c r="AA71" s="290">
        <v>330</v>
      </c>
      <c r="AB71" s="290">
        <v>455</v>
      </c>
      <c r="AC71" s="291">
        <v>-2.0618556701030927E-2</v>
      </c>
      <c r="AD71" s="291">
        <v>-4.1237113402061857E-3</v>
      </c>
      <c r="AE71" s="289">
        <v>9018</v>
      </c>
      <c r="AF71" s="290">
        <v>370</v>
      </c>
      <c r="AG71" s="291">
        <v>1.3698630136986301E-2</v>
      </c>
      <c r="AH71" s="290">
        <v>340</v>
      </c>
      <c r="AI71" s="290">
        <v>380</v>
      </c>
      <c r="AJ71" s="291">
        <v>1.3698630136986301E-2</v>
      </c>
      <c r="AK71" s="291">
        <v>2.7397260273972603E-3</v>
      </c>
      <c r="AL71" s="289">
        <v>7462</v>
      </c>
      <c r="AM71" s="290">
        <v>410</v>
      </c>
      <c r="AN71" s="291">
        <v>2.5000000000000001E-2</v>
      </c>
      <c r="AO71" s="290">
        <v>380</v>
      </c>
      <c r="AP71" s="290">
        <v>450</v>
      </c>
      <c r="AQ71" s="291">
        <v>2.5000000000000001E-2</v>
      </c>
      <c r="AR71" s="291">
        <v>5.0000000000000001E-3</v>
      </c>
      <c r="AS71" s="204"/>
    </row>
    <row r="72" spans="1:45" ht="11.25" x14ac:dyDescent="0.2">
      <c r="A72" s="37" t="s">
        <v>20</v>
      </c>
      <c r="B72" s="40" t="s">
        <v>212</v>
      </c>
      <c r="C72" s="289">
        <v>47</v>
      </c>
      <c r="D72" s="290">
        <v>265</v>
      </c>
      <c r="E72" s="291">
        <v>3.9215686274509803E-2</v>
      </c>
      <c r="F72" s="290">
        <v>230</v>
      </c>
      <c r="G72" s="290">
        <v>300</v>
      </c>
      <c r="H72" s="291">
        <v>3.9215686274509803E-2</v>
      </c>
      <c r="I72" s="291">
        <v>7.8431372549019607E-3</v>
      </c>
      <c r="J72" s="289">
        <v>219</v>
      </c>
      <c r="K72" s="290">
        <v>345</v>
      </c>
      <c r="L72" s="291">
        <v>1.4705882352941176E-2</v>
      </c>
      <c r="M72" s="290">
        <v>325</v>
      </c>
      <c r="N72" s="290">
        <v>360</v>
      </c>
      <c r="O72" s="291">
        <v>1.4705882352941176E-2</v>
      </c>
      <c r="P72" s="291">
        <v>2.9411764705882353E-3</v>
      </c>
      <c r="Q72" s="289">
        <v>134</v>
      </c>
      <c r="R72" s="290">
        <v>365</v>
      </c>
      <c r="S72" s="291">
        <v>1.3888888888888888E-2</v>
      </c>
      <c r="T72" s="290">
        <v>350</v>
      </c>
      <c r="U72" s="290">
        <v>390</v>
      </c>
      <c r="V72" s="291">
        <v>1.3888888888888888E-2</v>
      </c>
      <c r="W72" s="291">
        <v>2.7777777777777775E-3</v>
      </c>
      <c r="X72" s="289">
        <v>72</v>
      </c>
      <c r="Y72" s="290">
        <v>348</v>
      </c>
      <c r="Z72" s="291">
        <v>2.3529411764705882E-2</v>
      </c>
      <c r="AA72" s="290">
        <v>325</v>
      </c>
      <c r="AB72" s="290">
        <v>370</v>
      </c>
      <c r="AC72" s="291">
        <v>2.3529411764705882E-2</v>
      </c>
      <c r="AD72" s="291">
        <v>4.7058823529411761E-3</v>
      </c>
      <c r="AE72" s="289">
        <v>699</v>
      </c>
      <c r="AF72" s="290">
        <v>370</v>
      </c>
      <c r="AG72" s="291">
        <v>2.7777777777777776E-2</v>
      </c>
      <c r="AH72" s="290">
        <v>350</v>
      </c>
      <c r="AI72" s="290">
        <v>420</v>
      </c>
      <c r="AJ72" s="291">
        <v>2.7777777777777776E-2</v>
      </c>
      <c r="AK72" s="291">
        <v>5.5555555555555549E-3</v>
      </c>
      <c r="AL72" s="289">
        <v>346</v>
      </c>
      <c r="AM72" s="290">
        <v>435</v>
      </c>
      <c r="AN72" s="291">
        <v>1.1627906976744186E-2</v>
      </c>
      <c r="AO72" s="290">
        <v>420</v>
      </c>
      <c r="AP72" s="290">
        <v>465</v>
      </c>
      <c r="AQ72" s="291">
        <v>1.1627906976744186E-2</v>
      </c>
      <c r="AR72" s="291">
        <v>2.3255813953488372E-3</v>
      </c>
      <c r="AS72" s="204" t="s">
        <v>345</v>
      </c>
    </row>
    <row r="73" spans="1:45" ht="11.25" x14ac:dyDescent="0.2">
      <c r="B73" s="40" t="s">
        <v>213</v>
      </c>
      <c r="C73" s="289">
        <v>520</v>
      </c>
      <c r="D73" s="290">
        <v>360</v>
      </c>
      <c r="E73" s="291">
        <v>0</v>
      </c>
      <c r="F73" s="290">
        <v>310</v>
      </c>
      <c r="G73" s="290">
        <v>395</v>
      </c>
      <c r="H73" s="291">
        <v>0</v>
      </c>
      <c r="I73" s="291">
        <v>0</v>
      </c>
      <c r="J73" s="289">
        <v>684</v>
      </c>
      <c r="K73" s="290">
        <v>460</v>
      </c>
      <c r="L73" s="291">
        <v>2.2222222222222223E-2</v>
      </c>
      <c r="M73" s="290">
        <v>410</v>
      </c>
      <c r="N73" s="290">
        <v>500</v>
      </c>
      <c r="O73" s="291">
        <v>2.2222222222222223E-2</v>
      </c>
      <c r="P73" s="291">
        <v>4.4444444444444444E-3</v>
      </c>
      <c r="Q73" s="289">
        <v>63</v>
      </c>
      <c r="R73" s="290">
        <v>630</v>
      </c>
      <c r="S73" s="291">
        <v>-5.2631578947368418E-2</v>
      </c>
      <c r="T73" s="290">
        <v>550</v>
      </c>
      <c r="U73" s="290">
        <v>720</v>
      </c>
      <c r="V73" s="291">
        <v>-5.2631578947368418E-2</v>
      </c>
      <c r="W73" s="291">
        <v>-1.0526315789473684E-2</v>
      </c>
      <c r="X73" s="289">
        <v>226</v>
      </c>
      <c r="Y73" s="290">
        <v>530</v>
      </c>
      <c r="Z73" s="291">
        <v>0</v>
      </c>
      <c r="AA73" s="290">
        <v>490</v>
      </c>
      <c r="AB73" s="290">
        <v>580</v>
      </c>
      <c r="AC73" s="291">
        <v>0</v>
      </c>
      <c r="AD73" s="291">
        <v>0</v>
      </c>
      <c r="AE73" s="289">
        <v>196</v>
      </c>
      <c r="AF73" s="290">
        <v>680</v>
      </c>
      <c r="AG73" s="291">
        <v>0</v>
      </c>
      <c r="AH73" s="290">
        <v>600</v>
      </c>
      <c r="AI73" s="290">
        <v>750</v>
      </c>
      <c r="AJ73" s="291">
        <v>0</v>
      </c>
      <c r="AK73" s="291">
        <v>0</v>
      </c>
      <c r="AL73" s="289">
        <v>43</v>
      </c>
      <c r="AM73" s="290">
        <v>850</v>
      </c>
      <c r="AN73" s="291">
        <v>3.0303030303030304E-2</v>
      </c>
      <c r="AO73" s="290">
        <v>750</v>
      </c>
      <c r="AP73" s="290">
        <v>950</v>
      </c>
      <c r="AQ73" s="291">
        <v>3.0303030303030304E-2</v>
      </c>
      <c r="AR73" s="291">
        <v>6.0606060606060606E-3</v>
      </c>
      <c r="AS73" s="204" t="s">
        <v>345</v>
      </c>
    </row>
    <row r="74" spans="1:45" ht="11.25" x14ac:dyDescent="0.2">
      <c r="A74" s="40"/>
      <c r="B74" s="40" t="s">
        <v>214</v>
      </c>
      <c r="C74" s="289">
        <v>171</v>
      </c>
      <c r="D74" s="290">
        <v>330</v>
      </c>
      <c r="E74" s="291">
        <v>3.125E-2</v>
      </c>
      <c r="F74" s="290">
        <v>300</v>
      </c>
      <c r="G74" s="290">
        <v>350</v>
      </c>
      <c r="H74" s="291">
        <v>3.125E-2</v>
      </c>
      <c r="I74" s="291">
        <v>6.2500000000000003E-3</v>
      </c>
      <c r="J74" s="289">
        <v>376</v>
      </c>
      <c r="K74" s="290">
        <v>400</v>
      </c>
      <c r="L74" s="291">
        <v>0</v>
      </c>
      <c r="M74" s="290">
        <v>360</v>
      </c>
      <c r="N74" s="290">
        <v>445</v>
      </c>
      <c r="O74" s="291">
        <v>0</v>
      </c>
      <c r="P74" s="291">
        <v>0</v>
      </c>
      <c r="Q74" s="289">
        <v>60</v>
      </c>
      <c r="R74" s="290">
        <v>545</v>
      </c>
      <c r="S74" s="291">
        <v>6.8627450980392163E-2</v>
      </c>
      <c r="T74" s="290">
        <v>480</v>
      </c>
      <c r="U74" s="290">
        <v>593</v>
      </c>
      <c r="V74" s="291">
        <v>6.8627450980392163E-2</v>
      </c>
      <c r="W74" s="291">
        <v>1.3725490196078433E-2</v>
      </c>
      <c r="X74" s="289">
        <v>172</v>
      </c>
      <c r="Y74" s="290">
        <v>450</v>
      </c>
      <c r="Z74" s="291">
        <v>0</v>
      </c>
      <c r="AA74" s="290">
        <v>400</v>
      </c>
      <c r="AB74" s="290">
        <v>500</v>
      </c>
      <c r="AC74" s="291">
        <v>0</v>
      </c>
      <c r="AD74" s="291">
        <v>0</v>
      </c>
      <c r="AE74" s="289">
        <v>359</v>
      </c>
      <c r="AF74" s="290">
        <v>540</v>
      </c>
      <c r="AG74" s="291">
        <v>0</v>
      </c>
      <c r="AH74" s="290">
        <v>485</v>
      </c>
      <c r="AI74" s="290">
        <v>555</v>
      </c>
      <c r="AJ74" s="291">
        <v>0</v>
      </c>
      <c r="AK74" s="291">
        <v>0</v>
      </c>
      <c r="AL74" s="289">
        <v>81</v>
      </c>
      <c r="AM74" s="290">
        <v>650</v>
      </c>
      <c r="AN74" s="291">
        <v>0</v>
      </c>
      <c r="AO74" s="290">
        <v>555</v>
      </c>
      <c r="AP74" s="290">
        <v>710</v>
      </c>
      <c r="AQ74" s="291">
        <v>0</v>
      </c>
      <c r="AR74" s="291">
        <v>0</v>
      </c>
      <c r="AS74" s="204" t="s">
        <v>345</v>
      </c>
    </row>
    <row r="75" spans="1:45" ht="11.25" x14ac:dyDescent="0.2">
      <c r="A75" s="40"/>
      <c r="B75" s="40" t="s">
        <v>215</v>
      </c>
      <c r="C75" s="289" t="s">
        <v>41</v>
      </c>
      <c r="D75" s="290" t="s">
        <v>41</v>
      </c>
      <c r="E75" s="291" t="s">
        <v>41</v>
      </c>
      <c r="F75" s="290" t="s">
        <v>41</v>
      </c>
      <c r="G75" s="290" t="s">
        <v>41</v>
      </c>
      <c r="H75" s="291" t="s">
        <v>41</v>
      </c>
      <c r="I75" s="291" t="s">
        <v>41</v>
      </c>
      <c r="J75" s="289">
        <v>110</v>
      </c>
      <c r="K75" s="290">
        <v>332</v>
      </c>
      <c r="L75" s="291">
        <v>6.0606060606060606E-3</v>
      </c>
      <c r="M75" s="290">
        <v>325</v>
      </c>
      <c r="N75" s="290">
        <v>350</v>
      </c>
      <c r="O75" s="291">
        <v>6.0606060606060606E-3</v>
      </c>
      <c r="P75" s="291">
        <v>1.2121212121212121E-3</v>
      </c>
      <c r="Q75" s="289">
        <v>90</v>
      </c>
      <c r="R75" s="290">
        <v>363</v>
      </c>
      <c r="S75" s="291">
        <v>3.7142857142857144E-2</v>
      </c>
      <c r="T75" s="290">
        <v>350</v>
      </c>
      <c r="U75" s="290">
        <v>390</v>
      </c>
      <c r="V75" s="291">
        <v>3.7142857142857144E-2</v>
      </c>
      <c r="W75" s="291">
        <v>7.4285714285714285E-3</v>
      </c>
      <c r="X75" s="289">
        <v>104</v>
      </c>
      <c r="Y75" s="290">
        <v>340</v>
      </c>
      <c r="Z75" s="291">
        <v>2.1021021021021023E-2</v>
      </c>
      <c r="AA75" s="290">
        <v>330</v>
      </c>
      <c r="AB75" s="290">
        <v>350</v>
      </c>
      <c r="AC75" s="291">
        <v>2.1021021021021023E-2</v>
      </c>
      <c r="AD75" s="291">
        <v>4.2042042042042043E-3</v>
      </c>
      <c r="AE75" s="289">
        <v>865</v>
      </c>
      <c r="AF75" s="290">
        <v>380</v>
      </c>
      <c r="AG75" s="291">
        <v>2.7027027027027029E-2</v>
      </c>
      <c r="AH75" s="290">
        <v>360</v>
      </c>
      <c r="AI75" s="290">
        <v>400</v>
      </c>
      <c r="AJ75" s="291">
        <v>2.7027027027027029E-2</v>
      </c>
      <c r="AK75" s="291">
        <v>5.4054054054054057E-3</v>
      </c>
      <c r="AL75" s="289">
        <v>860</v>
      </c>
      <c r="AM75" s="290">
        <v>420</v>
      </c>
      <c r="AN75" s="291">
        <v>0</v>
      </c>
      <c r="AO75" s="290">
        <v>400</v>
      </c>
      <c r="AP75" s="290">
        <v>450</v>
      </c>
      <c r="AQ75" s="291">
        <v>0</v>
      </c>
      <c r="AR75" s="291">
        <v>0</v>
      </c>
      <c r="AS75" s="204" t="s">
        <v>345</v>
      </c>
    </row>
    <row r="76" spans="1:45" ht="11.25" x14ac:dyDescent="0.2">
      <c r="A76" s="40"/>
      <c r="B76" s="40" t="s">
        <v>216</v>
      </c>
      <c r="C76" s="289">
        <v>437</v>
      </c>
      <c r="D76" s="290">
        <v>385</v>
      </c>
      <c r="E76" s="291">
        <v>1.3157894736842105E-2</v>
      </c>
      <c r="F76" s="290">
        <v>350</v>
      </c>
      <c r="G76" s="290">
        <v>405</v>
      </c>
      <c r="H76" s="291">
        <v>1.3157894736842105E-2</v>
      </c>
      <c r="I76" s="291">
        <v>2.631578947368421E-3</v>
      </c>
      <c r="J76" s="289">
        <v>513</v>
      </c>
      <c r="K76" s="290">
        <v>490</v>
      </c>
      <c r="L76" s="291">
        <v>3.5940803382663845E-2</v>
      </c>
      <c r="M76" s="290">
        <v>440</v>
      </c>
      <c r="N76" s="290">
        <v>530</v>
      </c>
      <c r="O76" s="291">
        <v>3.5940803382663845E-2</v>
      </c>
      <c r="P76" s="291">
        <v>7.1881606765327689E-3</v>
      </c>
      <c r="Q76" s="289">
        <v>41</v>
      </c>
      <c r="R76" s="290">
        <v>700</v>
      </c>
      <c r="S76" s="291">
        <v>2.9411764705882353E-2</v>
      </c>
      <c r="T76" s="290">
        <v>650</v>
      </c>
      <c r="U76" s="290">
        <v>750</v>
      </c>
      <c r="V76" s="291">
        <v>2.9411764705882353E-2</v>
      </c>
      <c r="W76" s="291">
        <v>5.8823529411764705E-3</v>
      </c>
      <c r="X76" s="289">
        <v>82</v>
      </c>
      <c r="Y76" s="290">
        <v>540</v>
      </c>
      <c r="Z76" s="291">
        <v>1.8867924528301886E-2</v>
      </c>
      <c r="AA76" s="290">
        <v>500</v>
      </c>
      <c r="AB76" s="290">
        <v>580</v>
      </c>
      <c r="AC76" s="291">
        <v>1.8867924528301886E-2</v>
      </c>
      <c r="AD76" s="291">
        <v>3.7735849056603774E-3</v>
      </c>
      <c r="AE76" s="289">
        <v>85</v>
      </c>
      <c r="AF76" s="290">
        <v>700</v>
      </c>
      <c r="AG76" s="291">
        <v>7.6923076923076927E-2</v>
      </c>
      <c r="AH76" s="290">
        <v>620</v>
      </c>
      <c r="AI76" s="290">
        <v>800</v>
      </c>
      <c r="AJ76" s="291">
        <v>7.6923076923076927E-2</v>
      </c>
      <c r="AK76" s="291">
        <v>1.5384615384615385E-2</v>
      </c>
      <c r="AL76" s="289">
        <v>22</v>
      </c>
      <c r="AM76" s="290">
        <v>875</v>
      </c>
      <c r="AN76" s="291">
        <v>9.375E-2</v>
      </c>
      <c r="AO76" s="290">
        <v>800</v>
      </c>
      <c r="AP76" s="290">
        <v>990</v>
      </c>
      <c r="AQ76" s="291">
        <v>9.375E-2</v>
      </c>
      <c r="AR76" s="291">
        <v>1.8749999999999999E-2</v>
      </c>
      <c r="AS76" s="204" t="s">
        <v>345</v>
      </c>
    </row>
    <row r="77" spans="1:45" ht="11.25" x14ac:dyDescent="0.2">
      <c r="B77" s="40" t="s">
        <v>217</v>
      </c>
      <c r="C77" s="289">
        <v>394</v>
      </c>
      <c r="D77" s="290">
        <v>340</v>
      </c>
      <c r="E77" s="291">
        <v>6.25E-2</v>
      </c>
      <c r="F77" s="290">
        <v>300</v>
      </c>
      <c r="G77" s="290">
        <v>365</v>
      </c>
      <c r="H77" s="291">
        <v>6.25E-2</v>
      </c>
      <c r="I77" s="291">
        <v>1.2500000000000001E-2</v>
      </c>
      <c r="J77" s="289">
        <v>854</v>
      </c>
      <c r="K77" s="290">
        <v>395</v>
      </c>
      <c r="L77" s="291">
        <v>2.5974025974025976E-2</v>
      </c>
      <c r="M77" s="290">
        <v>360</v>
      </c>
      <c r="N77" s="290">
        <v>435</v>
      </c>
      <c r="O77" s="291">
        <v>2.5974025974025976E-2</v>
      </c>
      <c r="P77" s="291">
        <v>5.1948051948051948E-3</v>
      </c>
      <c r="Q77" s="289">
        <v>179</v>
      </c>
      <c r="R77" s="290">
        <v>500</v>
      </c>
      <c r="S77" s="291">
        <v>6.3829787234042548E-2</v>
      </c>
      <c r="T77" s="290">
        <v>430</v>
      </c>
      <c r="U77" s="290">
        <v>575</v>
      </c>
      <c r="V77" s="291">
        <v>6.3829787234042548E-2</v>
      </c>
      <c r="W77" s="291">
        <v>1.276595744680851E-2</v>
      </c>
      <c r="X77" s="289">
        <v>126</v>
      </c>
      <c r="Y77" s="290">
        <v>410</v>
      </c>
      <c r="Z77" s="291">
        <v>2.5000000000000001E-2</v>
      </c>
      <c r="AA77" s="290">
        <v>380</v>
      </c>
      <c r="AB77" s="290">
        <v>450</v>
      </c>
      <c r="AC77" s="291">
        <v>2.5000000000000001E-2</v>
      </c>
      <c r="AD77" s="291">
        <v>5.0000000000000001E-3</v>
      </c>
      <c r="AE77" s="289">
        <v>342</v>
      </c>
      <c r="AF77" s="290">
        <v>470</v>
      </c>
      <c r="AG77" s="291">
        <v>0</v>
      </c>
      <c r="AH77" s="290">
        <v>400</v>
      </c>
      <c r="AI77" s="290">
        <v>530</v>
      </c>
      <c r="AJ77" s="291">
        <v>0</v>
      </c>
      <c r="AK77" s="291">
        <v>0</v>
      </c>
      <c r="AL77" s="289">
        <v>111</v>
      </c>
      <c r="AM77" s="290">
        <v>680</v>
      </c>
      <c r="AN77" s="291">
        <v>4.9382716049382713E-2</v>
      </c>
      <c r="AO77" s="290">
        <v>530</v>
      </c>
      <c r="AP77" s="290">
        <v>800</v>
      </c>
      <c r="AQ77" s="291">
        <v>4.9382716049382713E-2</v>
      </c>
      <c r="AR77" s="291">
        <v>9.876543209876543E-3</v>
      </c>
      <c r="AS77" s="204" t="s">
        <v>345</v>
      </c>
    </row>
    <row r="78" spans="1:45" ht="11.25" x14ac:dyDescent="0.2">
      <c r="B78" s="40" t="s">
        <v>218</v>
      </c>
      <c r="C78" s="289">
        <v>29</v>
      </c>
      <c r="D78" s="290">
        <v>270</v>
      </c>
      <c r="E78" s="291">
        <v>0.1111111111111111</v>
      </c>
      <c r="F78" s="290">
        <v>240</v>
      </c>
      <c r="G78" s="290">
        <v>285</v>
      </c>
      <c r="H78" s="291">
        <v>0.1111111111111111</v>
      </c>
      <c r="I78" s="291">
        <v>2.222222222222222E-2</v>
      </c>
      <c r="J78" s="289">
        <v>133</v>
      </c>
      <c r="K78" s="290">
        <v>340</v>
      </c>
      <c r="L78" s="291">
        <v>0</v>
      </c>
      <c r="M78" s="290">
        <v>320</v>
      </c>
      <c r="N78" s="290">
        <v>370</v>
      </c>
      <c r="O78" s="291">
        <v>0</v>
      </c>
      <c r="P78" s="291">
        <v>0</v>
      </c>
      <c r="Q78" s="289">
        <v>71</v>
      </c>
      <c r="R78" s="290">
        <v>400</v>
      </c>
      <c r="S78" s="291">
        <v>5.2631578947368418E-2</v>
      </c>
      <c r="T78" s="290">
        <v>370</v>
      </c>
      <c r="U78" s="290">
        <v>435</v>
      </c>
      <c r="V78" s="291">
        <v>5.2631578947368418E-2</v>
      </c>
      <c r="W78" s="291">
        <v>1.0526315789473684E-2</v>
      </c>
      <c r="X78" s="289">
        <v>22</v>
      </c>
      <c r="Y78" s="290">
        <v>350</v>
      </c>
      <c r="Z78" s="291">
        <v>2.9411764705882353E-2</v>
      </c>
      <c r="AA78" s="290">
        <v>320</v>
      </c>
      <c r="AB78" s="290">
        <v>390</v>
      </c>
      <c r="AC78" s="291">
        <v>2.9411764705882353E-2</v>
      </c>
      <c r="AD78" s="291">
        <v>5.8823529411764705E-3</v>
      </c>
      <c r="AE78" s="289">
        <v>235</v>
      </c>
      <c r="AF78" s="290">
        <v>400</v>
      </c>
      <c r="AG78" s="291">
        <v>5.2631578947368418E-2</v>
      </c>
      <c r="AH78" s="290">
        <v>370</v>
      </c>
      <c r="AI78" s="290">
        <v>400</v>
      </c>
      <c r="AJ78" s="291">
        <v>5.2631578947368418E-2</v>
      </c>
      <c r="AK78" s="291">
        <v>1.0526315789473684E-2</v>
      </c>
      <c r="AL78" s="289">
        <v>79</v>
      </c>
      <c r="AM78" s="290">
        <v>430</v>
      </c>
      <c r="AN78" s="291">
        <v>2.3809523809523808E-2</v>
      </c>
      <c r="AO78" s="290">
        <v>400</v>
      </c>
      <c r="AP78" s="290">
        <v>480</v>
      </c>
      <c r="AQ78" s="291">
        <v>2.3809523809523808E-2</v>
      </c>
      <c r="AR78" s="291">
        <v>4.7619047619047615E-3</v>
      </c>
      <c r="AS78" s="204" t="s">
        <v>345</v>
      </c>
    </row>
    <row r="79" spans="1:45" ht="11.25" x14ac:dyDescent="0.2">
      <c r="B79" s="40" t="s">
        <v>219</v>
      </c>
      <c r="C79" s="289" t="s">
        <v>41</v>
      </c>
      <c r="D79" s="290" t="s">
        <v>41</v>
      </c>
      <c r="E79" s="291" t="s">
        <v>41</v>
      </c>
      <c r="F79" s="290" t="s">
        <v>41</v>
      </c>
      <c r="G79" s="290" t="s">
        <v>41</v>
      </c>
      <c r="H79" s="291" t="s">
        <v>41</v>
      </c>
      <c r="I79" s="291" t="s">
        <v>41</v>
      </c>
      <c r="J79" s="289" t="s">
        <v>41</v>
      </c>
      <c r="K79" s="290" t="s">
        <v>41</v>
      </c>
      <c r="L79" s="291" t="s">
        <v>41</v>
      </c>
      <c r="M79" s="290" t="s">
        <v>41</v>
      </c>
      <c r="N79" s="290" t="s">
        <v>41</v>
      </c>
      <c r="O79" s="291" t="s">
        <v>41</v>
      </c>
      <c r="P79" s="291" t="s">
        <v>41</v>
      </c>
      <c r="Q79" s="289">
        <v>11</v>
      </c>
      <c r="R79" s="290">
        <v>450</v>
      </c>
      <c r="S79" s="291">
        <v>2.2727272727272728E-2</v>
      </c>
      <c r="T79" s="290">
        <v>380</v>
      </c>
      <c r="U79" s="290">
        <v>550</v>
      </c>
      <c r="V79" s="291">
        <v>2.2727272727272728E-2</v>
      </c>
      <c r="W79" s="291">
        <v>4.5454545454545452E-3</v>
      </c>
      <c r="X79" s="289" t="s">
        <v>41</v>
      </c>
      <c r="Y79" s="290" t="s">
        <v>41</v>
      </c>
      <c r="Z79" s="291" t="s">
        <v>41</v>
      </c>
      <c r="AA79" s="290" t="s">
        <v>41</v>
      </c>
      <c r="AB79" s="290" t="s">
        <v>41</v>
      </c>
      <c r="AC79" s="291" t="s">
        <v>41</v>
      </c>
      <c r="AD79" s="291" t="s">
        <v>41</v>
      </c>
      <c r="AE79" s="289">
        <v>21</v>
      </c>
      <c r="AF79" s="290">
        <v>410</v>
      </c>
      <c r="AG79" s="291">
        <v>-8.8888888888888892E-2</v>
      </c>
      <c r="AH79" s="290">
        <v>380</v>
      </c>
      <c r="AI79" s="290">
        <v>408</v>
      </c>
      <c r="AJ79" s="291">
        <v>-8.8888888888888892E-2</v>
      </c>
      <c r="AK79" s="291">
        <v>-1.7777777777777778E-2</v>
      </c>
      <c r="AL79" s="289">
        <v>20</v>
      </c>
      <c r="AM79" s="290">
        <v>493</v>
      </c>
      <c r="AN79" s="291">
        <v>-4.0404040404040404E-3</v>
      </c>
      <c r="AO79" s="290">
        <v>408</v>
      </c>
      <c r="AP79" s="290">
        <v>550</v>
      </c>
      <c r="AQ79" s="291">
        <v>-4.0404040404040404E-3</v>
      </c>
      <c r="AR79" s="291">
        <v>-8.0808080808080808E-4</v>
      </c>
      <c r="AS79" s="204" t="s">
        <v>345</v>
      </c>
    </row>
    <row r="80" spans="1:45" ht="11.25" x14ac:dyDescent="0.2">
      <c r="B80" s="40" t="s">
        <v>220</v>
      </c>
      <c r="C80" s="289">
        <v>532</v>
      </c>
      <c r="D80" s="290">
        <v>360</v>
      </c>
      <c r="E80" s="291">
        <v>0.2</v>
      </c>
      <c r="F80" s="290">
        <v>300</v>
      </c>
      <c r="G80" s="290">
        <v>400</v>
      </c>
      <c r="H80" s="291">
        <v>0.2</v>
      </c>
      <c r="I80" s="291">
        <v>0.04</v>
      </c>
      <c r="J80" s="289">
        <v>599</v>
      </c>
      <c r="K80" s="290">
        <v>440</v>
      </c>
      <c r="L80" s="291">
        <v>0.1</v>
      </c>
      <c r="M80" s="290">
        <v>380</v>
      </c>
      <c r="N80" s="290">
        <v>490</v>
      </c>
      <c r="O80" s="291">
        <v>0.1</v>
      </c>
      <c r="P80" s="291">
        <v>0.02</v>
      </c>
      <c r="Q80" s="289">
        <v>66</v>
      </c>
      <c r="R80" s="290">
        <v>588</v>
      </c>
      <c r="S80" s="291">
        <v>0.12</v>
      </c>
      <c r="T80" s="290">
        <v>500</v>
      </c>
      <c r="U80" s="290">
        <v>675</v>
      </c>
      <c r="V80" s="291">
        <v>0.12</v>
      </c>
      <c r="W80" s="291">
        <v>2.4E-2</v>
      </c>
      <c r="X80" s="289">
        <v>158</v>
      </c>
      <c r="Y80" s="290">
        <v>493</v>
      </c>
      <c r="Z80" s="291">
        <v>-1.4E-2</v>
      </c>
      <c r="AA80" s="290">
        <v>430</v>
      </c>
      <c r="AB80" s="290">
        <v>545</v>
      </c>
      <c r="AC80" s="291">
        <v>-1.4E-2</v>
      </c>
      <c r="AD80" s="291">
        <v>-2.8E-3</v>
      </c>
      <c r="AE80" s="289">
        <v>233</v>
      </c>
      <c r="AF80" s="290">
        <v>590</v>
      </c>
      <c r="AG80" s="291">
        <v>1.7241379310344827E-2</v>
      </c>
      <c r="AH80" s="290">
        <v>500</v>
      </c>
      <c r="AI80" s="290">
        <v>650</v>
      </c>
      <c r="AJ80" s="291">
        <v>1.7241379310344827E-2</v>
      </c>
      <c r="AK80" s="291">
        <v>3.4482758620689655E-3</v>
      </c>
      <c r="AL80" s="289">
        <v>85</v>
      </c>
      <c r="AM80" s="290">
        <v>750</v>
      </c>
      <c r="AN80" s="291">
        <v>3.021978021978022E-2</v>
      </c>
      <c r="AO80" s="290">
        <v>650</v>
      </c>
      <c r="AP80" s="290">
        <v>870</v>
      </c>
      <c r="AQ80" s="291">
        <v>3.021978021978022E-2</v>
      </c>
      <c r="AR80" s="291">
        <v>6.0439560439560442E-3</v>
      </c>
      <c r="AS80" s="204" t="s">
        <v>345</v>
      </c>
    </row>
    <row r="81" spans="1:45" ht="11.25" x14ac:dyDescent="0.2">
      <c r="B81" s="40" t="s">
        <v>221</v>
      </c>
      <c r="C81" s="289">
        <v>74</v>
      </c>
      <c r="D81" s="290">
        <v>290</v>
      </c>
      <c r="E81" s="291">
        <v>3.5714285714285712E-2</v>
      </c>
      <c r="F81" s="290">
        <v>255</v>
      </c>
      <c r="G81" s="290">
        <v>330</v>
      </c>
      <c r="H81" s="291">
        <v>3.5714285714285712E-2</v>
      </c>
      <c r="I81" s="291">
        <v>7.1428571428571426E-3</v>
      </c>
      <c r="J81" s="289">
        <v>617</v>
      </c>
      <c r="K81" s="290">
        <v>370</v>
      </c>
      <c r="L81" s="291">
        <v>2.7777777777777776E-2</v>
      </c>
      <c r="M81" s="290">
        <v>350</v>
      </c>
      <c r="N81" s="290">
        <v>390</v>
      </c>
      <c r="O81" s="291">
        <v>2.7777777777777776E-2</v>
      </c>
      <c r="P81" s="291">
        <v>5.5555555555555549E-3</v>
      </c>
      <c r="Q81" s="289">
        <v>254</v>
      </c>
      <c r="R81" s="290">
        <v>440</v>
      </c>
      <c r="S81" s="291">
        <v>3.5294117647058823E-2</v>
      </c>
      <c r="T81" s="290">
        <v>400</v>
      </c>
      <c r="U81" s="290">
        <v>480</v>
      </c>
      <c r="V81" s="291">
        <v>3.5294117647058823E-2</v>
      </c>
      <c r="W81" s="291">
        <v>7.058823529411765E-3</v>
      </c>
      <c r="X81" s="289">
        <v>117</v>
      </c>
      <c r="Y81" s="290">
        <v>370</v>
      </c>
      <c r="Z81" s="291">
        <v>2.7777777777777776E-2</v>
      </c>
      <c r="AA81" s="290">
        <v>340</v>
      </c>
      <c r="AB81" s="290">
        <v>400</v>
      </c>
      <c r="AC81" s="291">
        <v>2.7777777777777776E-2</v>
      </c>
      <c r="AD81" s="291">
        <v>5.5555555555555549E-3</v>
      </c>
      <c r="AE81" s="289">
        <v>481</v>
      </c>
      <c r="AF81" s="290">
        <v>415</v>
      </c>
      <c r="AG81" s="291">
        <v>3.7499999999999999E-2</v>
      </c>
      <c r="AH81" s="290">
        <v>380</v>
      </c>
      <c r="AI81" s="290">
        <v>450</v>
      </c>
      <c r="AJ81" s="291">
        <v>3.7499999999999999E-2</v>
      </c>
      <c r="AK81" s="291">
        <v>7.4999999999999997E-3</v>
      </c>
      <c r="AL81" s="289">
        <v>89</v>
      </c>
      <c r="AM81" s="290">
        <v>500</v>
      </c>
      <c r="AN81" s="291">
        <v>1.0101010101010102E-2</v>
      </c>
      <c r="AO81" s="290">
        <v>450</v>
      </c>
      <c r="AP81" s="290">
        <v>550</v>
      </c>
      <c r="AQ81" s="291">
        <v>1.0101010101010102E-2</v>
      </c>
      <c r="AR81" s="291">
        <v>2.0202020202020202E-3</v>
      </c>
      <c r="AS81" s="204" t="s">
        <v>345</v>
      </c>
    </row>
    <row r="82" spans="1:45" ht="11.25" x14ac:dyDescent="0.2">
      <c r="B82" s="40" t="s">
        <v>222</v>
      </c>
      <c r="C82" s="289">
        <v>61</v>
      </c>
      <c r="D82" s="290">
        <v>250</v>
      </c>
      <c r="E82" s="291">
        <v>0.16279069767441862</v>
      </c>
      <c r="F82" s="290">
        <v>205</v>
      </c>
      <c r="G82" s="290">
        <v>320</v>
      </c>
      <c r="H82" s="291">
        <v>0.16279069767441862</v>
      </c>
      <c r="I82" s="291">
        <v>3.255813953488372E-2</v>
      </c>
      <c r="J82" s="289">
        <v>419</v>
      </c>
      <c r="K82" s="290">
        <v>390</v>
      </c>
      <c r="L82" s="291">
        <v>1.2987012987012988E-2</v>
      </c>
      <c r="M82" s="290">
        <v>360</v>
      </c>
      <c r="N82" s="290">
        <v>420</v>
      </c>
      <c r="O82" s="291">
        <v>1.2987012987012988E-2</v>
      </c>
      <c r="P82" s="291">
        <v>2.5974025974025974E-3</v>
      </c>
      <c r="Q82" s="289">
        <v>113</v>
      </c>
      <c r="R82" s="290">
        <v>485</v>
      </c>
      <c r="S82" s="291">
        <v>3.1914893617021274E-2</v>
      </c>
      <c r="T82" s="290">
        <v>435</v>
      </c>
      <c r="U82" s="290">
        <v>540</v>
      </c>
      <c r="V82" s="291">
        <v>3.1914893617021274E-2</v>
      </c>
      <c r="W82" s="291">
        <v>6.382978723404255E-3</v>
      </c>
      <c r="X82" s="289">
        <v>107</v>
      </c>
      <c r="Y82" s="290">
        <v>400</v>
      </c>
      <c r="Z82" s="291">
        <v>0</v>
      </c>
      <c r="AA82" s="290">
        <v>360</v>
      </c>
      <c r="AB82" s="290">
        <v>450</v>
      </c>
      <c r="AC82" s="291">
        <v>0</v>
      </c>
      <c r="AD82" s="291">
        <v>0</v>
      </c>
      <c r="AE82" s="289">
        <v>197</v>
      </c>
      <c r="AF82" s="290">
        <v>480</v>
      </c>
      <c r="AG82" s="291">
        <v>6.6666666666666666E-2</v>
      </c>
      <c r="AH82" s="290">
        <v>430</v>
      </c>
      <c r="AI82" s="290">
        <v>505</v>
      </c>
      <c r="AJ82" s="291">
        <v>6.6666666666666666E-2</v>
      </c>
      <c r="AK82" s="291">
        <v>1.3333333333333332E-2</v>
      </c>
      <c r="AL82" s="289">
        <v>68</v>
      </c>
      <c r="AM82" s="290">
        <v>550</v>
      </c>
      <c r="AN82" s="291">
        <v>-5.1724137931034482E-2</v>
      </c>
      <c r="AO82" s="290">
        <v>505</v>
      </c>
      <c r="AP82" s="290">
        <v>613</v>
      </c>
      <c r="AQ82" s="291">
        <v>-5.1724137931034482E-2</v>
      </c>
      <c r="AR82" s="291">
        <v>-1.0344827586206896E-2</v>
      </c>
      <c r="AS82" s="204" t="s">
        <v>345</v>
      </c>
    </row>
    <row r="83" spans="1:45" ht="11.25" x14ac:dyDescent="0.2">
      <c r="B83" s="40" t="s">
        <v>223</v>
      </c>
      <c r="C83" s="289" t="s">
        <v>41</v>
      </c>
      <c r="D83" s="290" t="s">
        <v>41</v>
      </c>
      <c r="E83" s="291" t="s">
        <v>41</v>
      </c>
      <c r="F83" s="290" t="s">
        <v>41</v>
      </c>
      <c r="G83" s="290" t="s">
        <v>41</v>
      </c>
      <c r="H83" s="291" t="s">
        <v>41</v>
      </c>
      <c r="I83" s="291" t="s">
        <v>41</v>
      </c>
      <c r="J83" s="289">
        <v>104</v>
      </c>
      <c r="K83" s="290">
        <v>330</v>
      </c>
      <c r="L83" s="291">
        <v>1.5384615384615385E-2</v>
      </c>
      <c r="M83" s="290">
        <v>320</v>
      </c>
      <c r="N83" s="290">
        <v>340</v>
      </c>
      <c r="O83" s="291">
        <v>1.5384615384615385E-2</v>
      </c>
      <c r="P83" s="291">
        <v>3.0769230769230769E-3</v>
      </c>
      <c r="Q83" s="289">
        <v>53</v>
      </c>
      <c r="R83" s="290">
        <v>360</v>
      </c>
      <c r="S83" s="291">
        <v>2.8571428571428571E-2</v>
      </c>
      <c r="T83" s="290">
        <v>340</v>
      </c>
      <c r="U83" s="290">
        <v>390</v>
      </c>
      <c r="V83" s="291">
        <v>2.8571428571428571E-2</v>
      </c>
      <c r="W83" s="291">
        <v>5.7142857142857143E-3</v>
      </c>
      <c r="X83" s="289">
        <v>29</v>
      </c>
      <c r="Y83" s="290">
        <v>340</v>
      </c>
      <c r="Z83" s="291">
        <v>6.25E-2</v>
      </c>
      <c r="AA83" s="290">
        <v>310</v>
      </c>
      <c r="AB83" s="290">
        <v>360</v>
      </c>
      <c r="AC83" s="291">
        <v>6.25E-2</v>
      </c>
      <c r="AD83" s="291">
        <v>1.2500000000000001E-2</v>
      </c>
      <c r="AE83" s="289">
        <v>371</v>
      </c>
      <c r="AF83" s="290">
        <v>370</v>
      </c>
      <c r="AG83" s="291">
        <v>2.7777777777777776E-2</v>
      </c>
      <c r="AH83" s="290">
        <v>350</v>
      </c>
      <c r="AI83" s="290">
        <v>400</v>
      </c>
      <c r="AJ83" s="291">
        <v>2.7777777777777776E-2</v>
      </c>
      <c r="AK83" s="291">
        <v>5.5555555555555549E-3</v>
      </c>
      <c r="AL83" s="289">
        <v>258</v>
      </c>
      <c r="AM83" s="290">
        <v>420</v>
      </c>
      <c r="AN83" s="291">
        <v>1.2048192771084338E-2</v>
      </c>
      <c r="AO83" s="290">
        <v>400</v>
      </c>
      <c r="AP83" s="290">
        <v>465</v>
      </c>
      <c r="AQ83" s="291">
        <v>1.2048192771084338E-2</v>
      </c>
      <c r="AR83" s="291">
        <v>2.4096385542168677E-3</v>
      </c>
      <c r="AS83" s="204" t="s">
        <v>345</v>
      </c>
    </row>
    <row r="84" spans="1:45" ht="11.25" x14ac:dyDescent="0.2">
      <c r="B84" s="40" t="s">
        <v>224</v>
      </c>
      <c r="C84" s="289">
        <v>352</v>
      </c>
      <c r="D84" s="290">
        <v>310</v>
      </c>
      <c r="E84" s="291">
        <v>3.3333333333333333E-2</v>
      </c>
      <c r="F84" s="290">
        <v>280</v>
      </c>
      <c r="G84" s="290">
        <v>350</v>
      </c>
      <c r="H84" s="291">
        <v>3.3333333333333333E-2</v>
      </c>
      <c r="I84" s="291">
        <v>6.6666666666666662E-3</v>
      </c>
      <c r="J84" s="289">
        <v>437</v>
      </c>
      <c r="K84" s="290">
        <v>400</v>
      </c>
      <c r="L84" s="291">
        <v>2.564102564102564E-2</v>
      </c>
      <c r="M84" s="290">
        <v>360</v>
      </c>
      <c r="N84" s="290">
        <v>450</v>
      </c>
      <c r="O84" s="291">
        <v>2.564102564102564E-2</v>
      </c>
      <c r="P84" s="291">
        <v>5.1282051282051282E-3</v>
      </c>
      <c r="Q84" s="289">
        <v>37</v>
      </c>
      <c r="R84" s="290">
        <v>550</v>
      </c>
      <c r="S84" s="291">
        <v>-3.5087719298245612E-2</v>
      </c>
      <c r="T84" s="290">
        <v>440</v>
      </c>
      <c r="U84" s="290">
        <v>600</v>
      </c>
      <c r="V84" s="291">
        <v>-3.5087719298245612E-2</v>
      </c>
      <c r="W84" s="291">
        <v>-7.0175438596491221E-3</v>
      </c>
      <c r="X84" s="289">
        <v>52</v>
      </c>
      <c r="Y84" s="290">
        <v>500</v>
      </c>
      <c r="Z84" s="291">
        <v>0</v>
      </c>
      <c r="AA84" s="290">
        <v>430</v>
      </c>
      <c r="AB84" s="290">
        <v>550</v>
      </c>
      <c r="AC84" s="291">
        <v>0</v>
      </c>
      <c r="AD84" s="291">
        <v>0</v>
      </c>
      <c r="AE84" s="289">
        <v>89</v>
      </c>
      <c r="AF84" s="290">
        <v>600</v>
      </c>
      <c r="AG84" s="291">
        <v>1.6949152542372881E-2</v>
      </c>
      <c r="AH84" s="290">
        <v>550</v>
      </c>
      <c r="AI84" s="290">
        <v>700</v>
      </c>
      <c r="AJ84" s="291">
        <v>1.6949152542372881E-2</v>
      </c>
      <c r="AK84" s="291">
        <v>3.3898305084745762E-3</v>
      </c>
      <c r="AL84" s="289">
        <v>28</v>
      </c>
      <c r="AM84" s="290">
        <v>763</v>
      </c>
      <c r="AN84" s="291">
        <v>6.7132867132867133E-2</v>
      </c>
      <c r="AO84" s="290">
        <v>700</v>
      </c>
      <c r="AP84" s="290">
        <v>850</v>
      </c>
      <c r="AQ84" s="291">
        <v>6.7132867132867133E-2</v>
      </c>
      <c r="AR84" s="291">
        <v>1.3426573426573427E-2</v>
      </c>
      <c r="AS84" s="204" t="s">
        <v>345</v>
      </c>
    </row>
    <row r="85" spans="1:45" s="152" customFormat="1" ht="11.25" x14ac:dyDescent="0.2">
      <c r="B85" s="138" t="s">
        <v>37</v>
      </c>
      <c r="C85" s="289">
        <v>2634</v>
      </c>
      <c r="D85" s="290">
        <v>348</v>
      </c>
      <c r="E85" s="291">
        <v>5.4545454545454543E-2</v>
      </c>
      <c r="F85" s="290">
        <v>295</v>
      </c>
      <c r="G85" s="290">
        <v>385</v>
      </c>
      <c r="H85" s="291">
        <v>5.4545454545454543E-2</v>
      </c>
      <c r="I85" s="291">
        <v>1.0909090909090908E-2</v>
      </c>
      <c r="J85" s="289">
        <v>5067</v>
      </c>
      <c r="K85" s="290">
        <v>400</v>
      </c>
      <c r="L85" s="291">
        <v>2.564102564102564E-2</v>
      </c>
      <c r="M85" s="290">
        <v>360</v>
      </c>
      <c r="N85" s="290">
        <v>450</v>
      </c>
      <c r="O85" s="291">
        <v>2.564102564102564E-2</v>
      </c>
      <c r="P85" s="291">
        <v>5.1282051282051282E-3</v>
      </c>
      <c r="Q85" s="289">
        <v>1172</v>
      </c>
      <c r="R85" s="290">
        <v>450</v>
      </c>
      <c r="S85" s="291">
        <v>4.6511627906976744E-2</v>
      </c>
      <c r="T85" s="290">
        <v>380</v>
      </c>
      <c r="U85" s="290">
        <v>540</v>
      </c>
      <c r="V85" s="291">
        <v>4.6511627906976744E-2</v>
      </c>
      <c r="W85" s="291">
        <v>9.3023255813953487E-3</v>
      </c>
      <c r="X85" s="289">
        <v>1268</v>
      </c>
      <c r="Y85" s="290">
        <v>437</v>
      </c>
      <c r="Z85" s="291">
        <v>-6.8181818181818179E-3</v>
      </c>
      <c r="AA85" s="290">
        <v>365</v>
      </c>
      <c r="AB85" s="290">
        <v>520</v>
      </c>
      <c r="AC85" s="291">
        <v>-6.8181818181818179E-3</v>
      </c>
      <c r="AD85" s="291">
        <v>-1.3636363636363635E-3</v>
      </c>
      <c r="AE85" s="289">
        <v>4173</v>
      </c>
      <c r="AF85" s="290">
        <v>400</v>
      </c>
      <c r="AG85" s="291">
        <v>1.2658227848101266E-2</v>
      </c>
      <c r="AH85" s="290">
        <v>370</v>
      </c>
      <c r="AI85" s="290">
        <v>410</v>
      </c>
      <c r="AJ85" s="291">
        <v>1.2658227848101266E-2</v>
      </c>
      <c r="AK85" s="291">
        <v>2.5316455696202532E-3</v>
      </c>
      <c r="AL85" s="289">
        <v>2090</v>
      </c>
      <c r="AM85" s="290">
        <v>440</v>
      </c>
      <c r="AN85" s="291">
        <v>0</v>
      </c>
      <c r="AO85" s="290">
        <v>410</v>
      </c>
      <c r="AP85" s="290">
        <v>510</v>
      </c>
      <c r="AQ85" s="291">
        <v>0</v>
      </c>
      <c r="AR85" s="291">
        <v>0</v>
      </c>
      <c r="AS85" s="204"/>
    </row>
    <row r="86" spans="1:45" ht="11.25" x14ac:dyDescent="0.2">
      <c r="A86" s="37" t="s">
        <v>21</v>
      </c>
      <c r="B86" s="40" t="s">
        <v>225</v>
      </c>
      <c r="C86" s="289">
        <v>277</v>
      </c>
      <c r="D86" s="290">
        <v>300</v>
      </c>
      <c r="E86" s="291">
        <v>1.6949152542372881E-2</v>
      </c>
      <c r="F86" s="290">
        <v>225</v>
      </c>
      <c r="G86" s="290">
        <v>330</v>
      </c>
      <c r="H86" s="291">
        <v>1.6949152542372881E-2</v>
      </c>
      <c r="I86" s="291">
        <v>3.3898305084745762E-3</v>
      </c>
      <c r="J86" s="289">
        <v>567</v>
      </c>
      <c r="K86" s="290">
        <v>370</v>
      </c>
      <c r="L86" s="291">
        <v>2.7777777777777776E-2</v>
      </c>
      <c r="M86" s="290">
        <v>340</v>
      </c>
      <c r="N86" s="290">
        <v>400</v>
      </c>
      <c r="O86" s="291">
        <v>2.7777777777777776E-2</v>
      </c>
      <c r="P86" s="291">
        <v>5.5555555555555549E-3</v>
      </c>
      <c r="Q86" s="289">
        <v>186</v>
      </c>
      <c r="R86" s="290">
        <v>430</v>
      </c>
      <c r="S86" s="291">
        <v>0</v>
      </c>
      <c r="T86" s="290">
        <v>390</v>
      </c>
      <c r="U86" s="290">
        <v>490</v>
      </c>
      <c r="V86" s="291">
        <v>0</v>
      </c>
      <c r="W86" s="291">
        <v>0</v>
      </c>
      <c r="X86" s="289">
        <v>133</v>
      </c>
      <c r="Y86" s="290">
        <v>365</v>
      </c>
      <c r="Z86" s="291">
        <v>1.3888888888888888E-2</v>
      </c>
      <c r="AA86" s="290">
        <v>340</v>
      </c>
      <c r="AB86" s="290">
        <v>395</v>
      </c>
      <c r="AC86" s="291">
        <v>1.3888888888888888E-2</v>
      </c>
      <c r="AD86" s="291">
        <v>2.7777777777777775E-3</v>
      </c>
      <c r="AE86" s="289">
        <v>970</v>
      </c>
      <c r="AF86" s="290">
        <v>415</v>
      </c>
      <c r="AG86" s="291">
        <v>3.7499999999999999E-2</v>
      </c>
      <c r="AH86" s="290">
        <v>380</v>
      </c>
      <c r="AI86" s="290">
        <v>400</v>
      </c>
      <c r="AJ86" s="291">
        <v>3.7499999999999999E-2</v>
      </c>
      <c r="AK86" s="291">
        <v>7.4999999999999997E-3</v>
      </c>
      <c r="AL86" s="289">
        <v>683</v>
      </c>
      <c r="AM86" s="290">
        <v>435</v>
      </c>
      <c r="AN86" s="291">
        <v>1.1627906976744186E-2</v>
      </c>
      <c r="AO86" s="290">
        <v>400</v>
      </c>
      <c r="AP86" s="290">
        <v>530</v>
      </c>
      <c r="AQ86" s="291">
        <v>1.1627906976744186E-2</v>
      </c>
      <c r="AR86" s="291">
        <v>2.3255813953488372E-3</v>
      </c>
      <c r="AS86" s="204" t="s">
        <v>345</v>
      </c>
    </row>
    <row r="87" spans="1:45" ht="11.25" x14ac:dyDescent="0.2">
      <c r="B87" s="40" t="s">
        <v>226</v>
      </c>
      <c r="C87" s="289">
        <v>21</v>
      </c>
      <c r="D87" s="290">
        <v>320</v>
      </c>
      <c r="E87" s="291">
        <v>0.1111111111111111</v>
      </c>
      <c r="F87" s="290">
        <v>285</v>
      </c>
      <c r="G87" s="290">
        <v>345</v>
      </c>
      <c r="H87" s="291">
        <v>0.1111111111111111</v>
      </c>
      <c r="I87" s="291">
        <v>2.222222222222222E-2</v>
      </c>
      <c r="J87" s="289">
        <v>111</v>
      </c>
      <c r="K87" s="290">
        <v>375</v>
      </c>
      <c r="L87" s="291">
        <v>0</v>
      </c>
      <c r="M87" s="290">
        <v>350</v>
      </c>
      <c r="N87" s="290">
        <v>415</v>
      </c>
      <c r="O87" s="291">
        <v>0</v>
      </c>
      <c r="P87" s="291">
        <v>0</v>
      </c>
      <c r="Q87" s="289">
        <v>113</v>
      </c>
      <c r="R87" s="290">
        <v>450</v>
      </c>
      <c r="S87" s="291">
        <v>-1.7467248908296942E-2</v>
      </c>
      <c r="T87" s="290">
        <v>400</v>
      </c>
      <c r="U87" s="290">
        <v>500</v>
      </c>
      <c r="V87" s="291">
        <v>-1.7467248908296942E-2</v>
      </c>
      <c r="W87" s="291">
        <v>-3.4934497816593883E-3</v>
      </c>
      <c r="X87" s="289">
        <v>34</v>
      </c>
      <c r="Y87" s="290">
        <v>400</v>
      </c>
      <c r="Z87" s="291">
        <v>0</v>
      </c>
      <c r="AA87" s="290">
        <v>350</v>
      </c>
      <c r="AB87" s="290">
        <v>420</v>
      </c>
      <c r="AC87" s="291">
        <v>0</v>
      </c>
      <c r="AD87" s="291">
        <v>0</v>
      </c>
      <c r="AE87" s="289">
        <v>191</v>
      </c>
      <c r="AF87" s="290">
        <v>455</v>
      </c>
      <c r="AG87" s="291">
        <v>-1.0869565217391304E-2</v>
      </c>
      <c r="AH87" s="290">
        <v>410</v>
      </c>
      <c r="AI87" s="290">
        <v>530</v>
      </c>
      <c r="AJ87" s="291">
        <v>-1.0869565217391304E-2</v>
      </c>
      <c r="AK87" s="291">
        <v>-2.1739130434782609E-3</v>
      </c>
      <c r="AL87" s="289">
        <v>91</v>
      </c>
      <c r="AM87" s="290">
        <v>580</v>
      </c>
      <c r="AN87" s="291">
        <v>0</v>
      </c>
      <c r="AO87" s="290">
        <v>530</v>
      </c>
      <c r="AP87" s="290">
        <v>650</v>
      </c>
      <c r="AQ87" s="291">
        <v>0</v>
      </c>
      <c r="AR87" s="291">
        <v>0</v>
      </c>
      <c r="AS87" s="204" t="s">
        <v>345</v>
      </c>
    </row>
    <row r="88" spans="1:45" ht="11.25" x14ac:dyDescent="0.2">
      <c r="B88" s="40" t="s">
        <v>227</v>
      </c>
      <c r="C88" s="289">
        <v>196</v>
      </c>
      <c r="D88" s="290">
        <v>300</v>
      </c>
      <c r="E88" s="291">
        <v>0</v>
      </c>
      <c r="F88" s="290">
        <v>290</v>
      </c>
      <c r="G88" s="290">
        <v>353</v>
      </c>
      <c r="H88" s="291">
        <v>0</v>
      </c>
      <c r="I88" s="291">
        <v>0</v>
      </c>
      <c r="J88" s="289">
        <v>235</v>
      </c>
      <c r="K88" s="290">
        <v>440</v>
      </c>
      <c r="L88" s="291">
        <v>-1.1235955056179775E-2</v>
      </c>
      <c r="M88" s="290">
        <v>375</v>
      </c>
      <c r="N88" s="290">
        <v>500</v>
      </c>
      <c r="O88" s="291">
        <v>-1.1235955056179775E-2</v>
      </c>
      <c r="P88" s="291">
        <v>-2.2471910112359548E-3</v>
      </c>
      <c r="Q88" s="289">
        <v>20</v>
      </c>
      <c r="R88" s="290">
        <v>615</v>
      </c>
      <c r="S88" s="291">
        <v>4.2372881355932202E-2</v>
      </c>
      <c r="T88" s="290">
        <v>520</v>
      </c>
      <c r="U88" s="290">
        <v>673</v>
      </c>
      <c r="V88" s="291">
        <v>4.2372881355932202E-2</v>
      </c>
      <c r="W88" s="291">
        <v>8.4745762711864406E-3</v>
      </c>
      <c r="X88" s="289">
        <v>50</v>
      </c>
      <c r="Y88" s="290">
        <v>530</v>
      </c>
      <c r="Z88" s="291">
        <v>0.06</v>
      </c>
      <c r="AA88" s="290">
        <v>500</v>
      </c>
      <c r="AB88" s="290">
        <v>560</v>
      </c>
      <c r="AC88" s="291">
        <v>0.06</v>
      </c>
      <c r="AD88" s="291">
        <v>1.2E-2</v>
      </c>
      <c r="AE88" s="289">
        <v>101</v>
      </c>
      <c r="AF88" s="290">
        <v>650</v>
      </c>
      <c r="AG88" s="291">
        <v>0</v>
      </c>
      <c r="AH88" s="290">
        <v>560</v>
      </c>
      <c r="AI88" s="290">
        <v>790</v>
      </c>
      <c r="AJ88" s="291">
        <v>0</v>
      </c>
      <c r="AK88" s="291">
        <v>0</v>
      </c>
      <c r="AL88" s="289">
        <v>29</v>
      </c>
      <c r="AM88" s="290">
        <v>850</v>
      </c>
      <c r="AN88" s="291">
        <v>6.25E-2</v>
      </c>
      <c r="AO88" s="290">
        <v>790</v>
      </c>
      <c r="AP88" s="290">
        <v>900</v>
      </c>
      <c r="AQ88" s="291">
        <v>6.25E-2</v>
      </c>
      <c r="AR88" s="291">
        <v>1.2500000000000001E-2</v>
      </c>
      <c r="AS88" s="204" t="s">
        <v>345</v>
      </c>
    </row>
    <row r="89" spans="1:45" ht="11.25" x14ac:dyDescent="0.2">
      <c r="A89" s="40"/>
      <c r="B89" s="40" t="s">
        <v>228</v>
      </c>
      <c r="C89" s="289">
        <v>90</v>
      </c>
      <c r="D89" s="290">
        <v>340</v>
      </c>
      <c r="E89" s="291">
        <v>-2.8571428571428571E-2</v>
      </c>
      <c r="F89" s="290">
        <v>310</v>
      </c>
      <c r="G89" s="290">
        <v>370</v>
      </c>
      <c r="H89" s="291">
        <v>-2.8571428571428571E-2</v>
      </c>
      <c r="I89" s="291">
        <v>-5.7142857142857143E-3</v>
      </c>
      <c r="J89" s="289">
        <v>427</v>
      </c>
      <c r="K89" s="290">
        <v>400</v>
      </c>
      <c r="L89" s="291">
        <v>1.2658227848101266E-2</v>
      </c>
      <c r="M89" s="290">
        <v>370</v>
      </c>
      <c r="N89" s="290">
        <v>440</v>
      </c>
      <c r="O89" s="291">
        <v>1.2658227848101266E-2</v>
      </c>
      <c r="P89" s="291">
        <v>2.5316455696202532E-3</v>
      </c>
      <c r="Q89" s="289">
        <v>147</v>
      </c>
      <c r="R89" s="290">
        <v>480</v>
      </c>
      <c r="S89" s="291">
        <v>0</v>
      </c>
      <c r="T89" s="290">
        <v>420</v>
      </c>
      <c r="U89" s="290">
        <v>550</v>
      </c>
      <c r="V89" s="291">
        <v>0</v>
      </c>
      <c r="W89" s="291">
        <v>0</v>
      </c>
      <c r="X89" s="289">
        <v>140</v>
      </c>
      <c r="Y89" s="290">
        <v>380</v>
      </c>
      <c r="Z89" s="291">
        <v>2.7027027027027029E-2</v>
      </c>
      <c r="AA89" s="290">
        <v>343</v>
      </c>
      <c r="AB89" s="290">
        <v>430</v>
      </c>
      <c r="AC89" s="291">
        <v>2.7027027027027029E-2</v>
      </c>
      <c r="AD89" s="291">
        <v>5.4054054054054057E-3</v>
      </c>
      <c r="AE89" s="289">
        <v>300</v>
      </c>
      <c r="AF89" s="290">
        <v>450</v>
      </c>
      <c r="AG89" s="291">
        <v>4.6511627906976744E-2</v>
      </c>
      <c r="AH89" s="290">
        <v>380</v>
      </c>
      <c r="AI89" s="290">
        <v>460</v>
      </c>
      <c r="AJ89" s="291">
        <v>4.6511627906976744E-2</v>
      </c>
      <c r="AK89" s="291">
        <v>9.3023255813953487E-3</v>
      </c>
      <c r="AL89" s="289">
        <v>70</v>
      </c>
      <c r="AM89" s="290">
        <v>550</v>
      </c>
      <c r="AN89" s="291">
        <v>1.8518518518518517E-2</v>
      </c>
      <c r="AO89" s="290">
        <v>460</v>
      </c>
      <c r="AP89" s="290">
        <v>620</v>
      </c>
      <c r="AQ89" s="291">
        <v>1.8518518518518517E-2</v>
      </c>
      <c r="AR89" s="291">
        <v>3.7037037037037034E-3</v>
      </c>
      <c r="AS89" s="204" t="s">
        <v>345</v>
      </c>
    </row>
    <row r="90" spans="1:45" ht="11.25" x14ac:dyDescent="0.2">
      <c r="A90" s="40"/>
      <c r="B90" s="40" t="s">
        <v>229</v>
      </c>
      <c r="C90" s="289">
        <v>124</v>
      </c>
      <c r="D90" s="290">
        <v>370</v>
      </c>
      <c r="E90" s="291">
        <v>-2.6315789473684209E-2</v>
      </c>
      <c r="F90" s="290">
        <v>328</v>
      </c>
      <c r="G90" s="290">
        <v>395</v>
      </c>
      <c r="H90" s="291">
        <v>-2.6315789473684209E-2</v>
      </c>
      <c r="I90" s="291">
        <v>-5.263157894736842E-3</v>
      </c>
      <c r="J90" s="289">
        <v>275</v>
      </c>
      <c r="K90" s="290">
        <v>435</v>
      </c>
      <c r="L90" s="291">
        <v>3.5714285714285712E-2</v>
      </c>
      <c r="M90" s="290">
        <v>380</v>
      </c>
      <c r="N90" s="290">
        <v>495</v>
      </c>
      <c r="O90" s="291">
        <v>3.5714285714285712E-2</v>
      </c>
      <c r="P90" s="291">
        <v>7.1428571428571426E-3</v>
      </c>
      <c r="Q90" s="289">
        <v>54</v>
      </c>
      <c r="R90" s="290">
        <v>575</v>
      </c>
      <c r="S90" s="291">
        <v>5.5045871559633031E-2</v>
      </c>
      <c r="T90" s="290">
        <v>520</v>
      </c>
      <c r="U90" s="290">
        <v>650</v>
      </c>
      <c r="V90" s="291">
        <v>5.5045871559633031E-2</v>
      </c>
      <c r="W90" s="291">
        <v>1.1009174311926606E-2</v>
      </c>
      <c r="X90" s="289">
        <v>36</v>
      </c>
      <c r="Y90" s="290">
        <v>460</v>
      </c>
      <c r="Z90" s="291">
        <v>8.2352941176470587E-2</v>
      </c>
      <c r="AA90" s="290">
        <v>415</v>
      </c>
      <c r="AB90" s="290">
        <v>503</v>
      </c>
      <c r="AC90" s="291">
        <v>8.2352941176470587E-2</v>
      </c>
      <c r="AD90" s="291">
        <v>1.6470588235294119E-2</v>
      </c>
      <c r="AE90" s="289">
        <v>98</v>
      </c>
      <c r="AF90" s="290">
        <v>580</v>
      </c>
      <c r="AG90" s="291">
        <v>8.6956521739130436E-3</v>
      </c>
      <c r="AH90" s="290">
        <v>520</v>
      </c>
      <c r="AI90" s="290">
        <v>700</v>
      </c>
      <c r="AJ90" s="291">
        <v>8.6956521739130436E-3</v>
      </c>
      <c r="AK90" s="291">
        <v>1.7391304347826088E-3</v>
      </c>
      <c r="AL90" s="289">
        <v>38</v>
      </c>
      <c r="AM90" s="290">
        <v>750</v>
      </c>
      <c r="AN90" s="291">
        <v>1.3513513513513514E-2</v>
      </c>
      <c r="AO90" s="290">
        <v>700</v>
      </c>
      <c r="AP90" s="290">
        <v>900</v>
      </c>
      <c r="AQ90" s="291">
        <v>1.3513513513513514E-2</v>
      </c>
      <c r="AR90" s="291">
        <v>2.7027027027027029E-3</v>
      </c>
      <c r="AS90" s="204" t="s">
        <v>345</v>
      </c>
    </row>
    <row r="91" spans="1:45" ht="11.25" x14ac:dyDescent="0.2">
      <c r="A91" s="40"/>
      <c r="B91" s="40" t="s">
        <v>230</v>
      </c>
      <c r="C91" s="289">
        <v>52</v>
      </c>
      <c r="D91" s="290">
        <v>300</v>
      </c>
      <c r="E91" s="291">
        <v>3.4482758620689655E-2</v>
      </c>
      <c r="F91" s="290">
        <v>290</v>
      </c>
      <c r="G91" s="290">
        <v>310</v>
      </c>
      <c r="H91" s="291">
        <v>3.4482758620689655E-2</v>
      </c>
      <c r="I91" s="291">
        <v>6.8965517241379309E-3</v>
      </c>
      <c r="J91" s="289">
        <v>268</v>
      </c>
      <c r="K91" s="290">
        <v>340</v>
      </c>
      <c r="L91" s="291">
        <v>3.0303030303030304E-2</v>
      </c>
      <c r="M91" s="290">
        <v>328</v>
      </c>
      <c r="N91" s="290">
        <v>350</v>
      </c>
      <c r="O91" s="291">
        <v>3.0303030303030304E-2</v>
      </c>
      <c r="P91" s="291">
        <v>6.0606060606060606E-3</v>
      </c>
      <c r="Q91" s="289">
        <v>140</v>
      </c>
      <c r="R91" s="290">
        <v>360</v>
      </c>
      <c r="S91" s="291">
        <v>2.8571428571428571E-2</v>
      </c>
      <c r="T91" s="290">
        <v>340</v>
      </c>
      <c r="U91" s="290">
        <v>370</v>
      </c>
      <c r="V91" s="291">
        <v>2.8571428571428571E-2</v>
      </c>
      <c r="W91" s="291">
        <v>5.7142857142857143E-3</v>
      </c>
      <c r="X91" s="289">
        <v>89</v>
      </c>
      <c r="Y91" s="290">
        <v>345</v>
      </c>
      <c r="Z91" s="291">
        <v>1.4705882352941176E-2</v>
      </c>
      <c r="AA91" s="290">
        <v>330</v>
      </c>
      <c r="AB91" s="290">
        <v>360</v>
      </c>
      <c r="AC91" s="291">
        <v>1.4705882352941176E-2</v>
      </c>
      <c r="AD91" s="291">
        <v>2.9411764705882353E-3</v>
      </c>
      <c r="AE91" s="289">
        <v>828</v>
      </c>
      <c r="AF91" s="290">
        <v>380</v>
      </c>
      <c r="AG91" s="291">
        <v>2.7027027027027029E-2</v>
      </c>
      <c r="AH91" s="290">
        <v>360</v>
      </c>
      <c r="AI91" s="290">
        <v>405</v>
      </c>
      <c r="AJ91" s="291">
        <v>2.7027027027027029E-2</v>
      </c>
      <c r="AK91" s="291">
        <v>5.4054054054054057E-3</v>
      </c>
      <c r="AL91" s="289">
        <v>394</v>
      </c>
      <c r="AM91" s="290">
        <v>430</v>
      </c>
      <c r="AN91" s="291">
        <v>2.3809523809523808E-2</v>
      </c>
      <c r="AO91" s="290">
        <v>405</v>
      </c>
      <c r="AP91" s="290">
        <v>460</v>
      </c>
      <c r="AQ91" s="291">
        <v>2.3809523809523808E-2</v>
      </c>
      <c r="AR91" s="291">
        <v>4.7619047619047615E-3</v>
      </c>
      <c r="AS91" s="204" t="s">
        <v>345</v>
      </c>
    </row>
    <row r="92" spans="1:45" ht="11.25" x14ac:dyDescent="0.2">
      <c r="B92" s="40" t="s">
        <v>231</v>
      </c>
      <c r="C92" s="289">
        <v>364</v>
      </c>
      <c r="D92" s="290">
        <v>350</v>
      </c>
      <c r="E92" s="291">
        <v>2.9411764705882353E-2</v>
      </c>
      <c r="F92" s="290">
        <v>295</v>
      </c>
      <c r="G92" s="290">
        <v>395</v>
      </c>
      <c r="H92" s="291">
        <v>2.9411764705882353E-2</v>
      </c>
      <c r="I92" s="291">
        <v>5.8823529411764705E-3</v>
      </c>
      <c r="J92" s="289">
        <v>365</v>
      </c>
      <c r="K92" s="290">
        <v>480</v>
      </c>
      <c r="L92" s="291">
        <v>-2.0408163265306121E-2</v>
      </c>
      <c r="M92" s="290">
        <v>420</v>
      </c>
      <c r="N92" s="290">
        <v>525</v>
      </c>
      <c r="O92" s="291">
        <v>-2.0408163265306121E-2</v>
      </c>
      <c r="P92" s="291">
        <v>-4.081632653061224E-3</v>
      </c>
      <c r="Q92" s="289">
        <v>38</v>
      </c>
      <c r="R92" s="290">
        <v>650</v>
      </c>
      <c r="S92" s="291">
        <v>0</v>
      </c>
      <c r="T92" s="290">
        <v>570</v>
      </c>
      <c r="U92" s="290">
        <v>715</v>
      </c>
      <c r="V92" s="291">
        <v>0</v>
      </c>
      <c r="W92" s="291">
        <v>0</v>
      </c>
      <c r="X92" s="289">
        <v>154</v>
      </c>
      <c r="Y92" s="290">
        <v>580</v>
      </c>
      <c r="Z92" s="291">
        <v>1.7543859649122806E-2</v>
      </c>
      <c r="AA92" s="290">
        <v>530</v>
      </c>
      <c r="AB92" s="290">
        <v>640</v>
      </c>
      <c r="AC92" s="291">
        <v>1.7543859649122806E-2</v>
      </c>
      <c r="AD92" s="291">
        <v>3.508771929824561E-3</v>
      </c>
      <c r="AE92" s="289">
        <v>188</v>
      </c>
      <c r="AF92" s="290">
        <v>680</v>
      </c>
      <c r="AG92" s="291">
        <v>0</v>
      </c>
      <c r="AH92" s="290">
        <v>600</v>
      </c>
      <c r="AI92" s="290">
        <v>750</v>
      </c>
      <c r="AJ92" s="291">
        <v>0</v>
      </c>
      <c r="AK92" s="291">
        <v>0</v>
      </c>
      <c r="AL92" s="289">
        <v>38</v>
      </c>
      <c r="AM92" s="290">
        <v>900</v>
      </c>
      <c r="AN92" s="291">
        <v>0.125</v>
      </c>
      <c r="AO92" s="290">
        <v>750</v>
      </c>
      <c r="AP92" s="290">
        <v>995</v>
      </c>
      <c r="AQ92" s="291">
        <v>0.125</v>
      </c>
      <c r="AR92" s="291">
        <v>2.5000000000000001E-2</v>
      </c>
      <c r="AS92" s="204" t="s">
        <v>345</v>
      </c>
    </row>
    <row r="93" spans="1:45" ht="11.25" x14ac:dyDescent="0.2">
      <c r="B93" s="40" t="s">
        <v>232</v>
      </c>
      <c r="C93" s="289">
        <v>285</v>
      </c>
      <c r="D93" s="290">
        <v>340</v>
      </c>
      <c r="E93" s="291">
        <v>3.0303030303030304E-2</v>
      </c>
      <c r="F93" s="290">
        <v>280</v>
      </c>
      <c r="G93" s="290">
        <v>365</v>
      </c>
      <c r="H93" s="291">
        <v>3.0303030303030304E-2</v>
      </c>
      <c r="I93" s="291">
        <v>6.0606060606060606E-3</v>
      </c>
      <c r="J93" s="289">
        <v>560</v>
      </c>
      <c r="K93" s="290">
        <v>410</v>
      </c>
      <c r="L93" s="291">
        <v>2.5000000000000001E-2</v>
      </c>
      <c r="M93" s="290">
        <v>380</v>
      </c>
      <c r="N93" s="290">
        <v>450</v>
      </c>
      <c r="O93" s="291">
        <v>2.5000000000000001E-2</v>
      </c>
      <c r="P93" s="291">
        <v>5.0000000000000001E-3</v>
      </c>
      <c r="Q93" s="289">
        <v>90</v>
      </c>
      <c r="R93" s="290">
        <v>500</v>
      </c>
      <c r="S93" s="291">
        <v>1.0101010101010102E-2</v>
      </c>
      <c r="T93" s="290">
        <v>450</v>
      </c>
      <c r="U93" s="290">
        <v>550</v>
      </c>
      <c r="V93" s="291">
        <v>1.0101010101010102E-2</v>
      </c>
      <c r="W93" s="291">
        <v>2.0202020202020202E-3</v>
      </c>
      <c r="X93" s="289">
        <v>154</v>
      </c>
      <c r="Y93" s="290">
        <v>450</v>
      </c>
      <c r="Z93" s="291">
        <v>4.6511627906976744E-2</v>
      </c>
      <c r="AA93" s="290">
        <v>390</v>
      </c>
      <c r="AB93" s="290">
        <v>480</v>
      </c>
      <c r="AC93" s="291">
        <v>4.6511627906976744E-2</v>
      </c>
      <c r="AD93" s="291">
        <v>9.3023255813953487E-3</v>
      </c>
      <c r="AE93" s="289">
        <v>280</v>
      </c>
      <c r="AF93" s="290">
        <v>490</v>
      </c>
      <c r="AG93" s="291">
        <v>-1.6064257028112448E-2</v>
      </c>
      <c r="AH93" s="290">
        <v>450</v>
      </c>
      <c r="AI93" s="290">
        <v>520</v>
      </c>
      <c r="AJ93" s="291">
        <v>-1.6064257028112448E-2</v>
      </c>
      <c r="AK93" s="291">
        <v>-3.2128514056224897E-3</v>
      </c>
      <c r="AL93" s="289">
        <v>67</v>
      </c>
      <c r="AM93" s="290">
        <v>580</v>
      </c>
      <c r="AN93" s="291">
        <v>-3.3333333333333333E-2</v>
      </c>
      <c r="AO93" s="290">
        <v>520</v>
      </c>
      <c r="AP93" s="290">
        <v>700</v>
      </c>
      <c r="AQ93" s="291">
        <v>-3.3333333333333333E-2</v>
      </c>
      <c r="AR93" s="291">
        <v>-6.6666666666666662E-3</v>
      </c>
      <c r="AS93" s="204" t="s">
        <v>345</v>
      </c>
    </row>
    <row r="94" spans="1:45" ht="11.25" x14ac:dyDescent="0.2">
      <c r="B94" s="40" t="s">
        <v>233</v>
      </c>
      <c r="C94" s="289">
        <v>205</v>
      </c>
      <c r="D94" s="290">
        <v>310</v>
      </c>
      <c r="E94" s="291">
        <v>3.3333333333333333E-2</v>
      </c>
      <c r="F94" s="290">
        <v>275</v>
      </c>
      <c r="G94" s="290">
        <v>330</v>
      </c>
      <c r="H94" s="291">
        <v>3.3333333333333333E-2</v>
      </c>
      <c r="I94" s="291">
        <v>6.6666666666666662E-3</v>
      </c>
      <c r="J94" s="289">
        <v>808</v>
      </c>
      <c r="K94" s="290">
        <v>360</v>
      </c>
      <c r="L94" s="291">
        <v>2.8571428571428571E-2</v>
      </c>
      <c r="M94" s="290">
        <v>340</v>
      </c>
      <c r="N94" s="290">
        <v>395</v>
      </c>
      <c r="O94" s="291">
        <v>2.8571428571428571E-2</v>
      </c>
      <c r="P94" s="291">
        <v>5.7142857142857143E-3</v>
      </c>
      <c r="Q94" s="289">
        <v>188</v>
      </c>
      <c r="R94" s="290">
        <v>425</v>
      </c>
      <c r="S94" s="291">
        <v>1.1904761904761904E-2</v>
      </c>
      <c r="T94" s="290">
        <v>400</v>
      </c>
      <c r="U94" s="290">
        <v>473</v>
      </c>
      <c r="V94" s="291">
        <v>1.1904761904761904E-2</v>
      </c>
      <c r="W94" s="291">
        <v>2.3809523809523807E-3</v>
      </c>
      <c r="X94" s="289">
        <v>197</v>
      </c>
      <c r="Y94" s="290">
        <v>370</v>
      </c>
      <c r="Z94" s="291">
        <v>2.7777777777777776E-2</v>
      </c>
      <c r="AA94" s="290">
        <v>340</v>
      </c>
      <c r="AB94" s="290">
        <v>400</v>
      </c>
      <c r="AC94" s="291">
        <v>2.7777777777777776E-2</v>
      </c>
      <c r="AD94" s="291">
        <v>5.5555555555555549E-3</v>
      </c>
      <c r="AE94" s="289">
        <v>458</v>
      </c>
      <c r="AF94" s="290">
        <v>410</v>
      </c>
      <c r="AG94" s="291">
        <v>2.5000000000000001E-2</v>
      </c>
      <c r="AH94" s="290">
        <v>370</v>
      </c>
      <c r="AI94" s="290">
        <v>410</v>
      </c>
      <c r="AJ94" s="291">
        <v>2.5000000000000001E-2</v>
      </c>
      <c r="AK94" s="291">
        <v>5.0000000000000001E-3</v>
      </c>
      <c r="AL94" s="289">
        <v>91</v>
      </c>
      <c r="AM94" s="290">
        <v>460</v>
      </c>
      <c r="AN94" s="291">
        <v>0</v>
      </c>
      <c r="AO94" s="290">
        <v>410</v>
      </c>
      <c r="AP94" s="290">
        <v>530</v>
      </c>
      <c r="AQ94" s="291">
        <v>0</v>
      </c>
      <c r="AR94" s="291">
        <v>0</v>
      </c>
      <c r="AS94" s="204" t="s">
        <v>345</v>
      </c>
    </row>
    <row r="95" spans="1:45" ht="11.25" x14ac:dyDescent="0.2">
      <c r="B95" s="40" t="s">
        <v>234</v>
      </c>
      <c r="C95" s="289">
        <v>31</v>
      </c>
      <c r="D95" s="290">
        <v>300</v>
      </c>
      <c r="E95" s="291">
        <v>0</v>
      </c>
      <c r="F95" s="290">
        <v>300</v>
      </c>
      <c r="G95" s="290">
        <v>310</v>
      </c>
      <c r="H95" s="291">
        <v>0</v>
      </c>
      <c r="I95" s="291">
        <v>0</v>
      </c>
      <c r="J95" s="289">
        <v>284</v>
      </c>
      <c r="K95" s="290">
        <v>340</v>
      </c>
      <c r="L95" s="291">
        <v>3.0303030303030304E-2</v>
      </c>
      <c r="M95" s="290">
        <v>320</v>
      </c>
      <c r="N95" s="290">
        <v>360</v>
      </c>
      <c r="O95" s="291">
        <v>3.0303030303030304E-2</v>
      </c>
      <c r="P95" s="291">
        <v>6.0606060606060606E-3</v>
      </c>
      <c r="Q95" s="289">
        <v>94</v>
      </c>
      <c r="R95" s="290">
        <v>377</v>
      </c>
      <c r="S95" s="291">
        <v>1.0723860589812333E-2</v>
      </c>
      <c r="T95" s="290">
        <v>350</v>
      </c>
      <c r="U95" s="290">
        <v>400</v>
      </c>
      <c r="V95" s="291">
        <v>1.0723860589812333E-2</v>
      </c>
      <c r="W95" s="291">
        <v>2.1447721179624667E-3</v>
      </c>
      <c r="X95" s="289">
        <v>51</v>
      </c>
      <c r="Y95" s="290">
        <v>345</v>
      </c>
      <c r="Z95" s="291">
        <v>1.4705882352941176E-2</v>
      </c>
      <c r="AA95" s="290">
        <v>320</v>
      </c>
      <c r="AB95" s="290">
        <v>360</v>
      </c>
      <c r="AC95" s="291">
        <v>1.4705882352941176E-2</v>
      </c>
      <c r="AD95" s="291">
        <v>2.9411764705882353E-3</v>
      </c>
      <c r="AE95" s="289">
        <v>455</v>
      </c>
      <c r="AF95" s="290">
        <v>370</v>
      </c>
      <c r="AG95" s="291">
        <v>1.3698630136986301E-2</v>
      </c>
      <c r="AH95" s="290">
        <v>350</v>
      </c>
      <c r="AI95" s="290">
        <v>400</v>
      </c>
      <c r="AJ95" s="291">
        <v>1.3698630136986301E-2</v>
      </c>
      <c r="AK95" s="291">
        <v>2.7397260273972603E-3</v>
      </c>
      <c r="AL95" s="289">
        <v>96</v>
      </c>
      <c r="AM95" s="290">
        <v>430</v>
      </c>
      <c r="AN95" s="291">
        <v>2.3809523809523808E-2</v>
      </c>
      <c r="AO95" s="290">
        <v>400</v>
      </c>
      <c r="AP95" s="290">
        <v>450</v>
      </c>
      <c r="AQ95" s="291">
        <v>2.3809523809523808E-2</v>
      </c>
      <c r="AR95" s="291">
        <v>4.7619047619047615E-3</v>
      </c>
      <c r="AS95" s="204" t="s">
        <v>345</v>
      </c>
    </row>
    <row r="96" spans="1:45" ht="11.25" x14ac:dyDescent="0.2">
      <c r="B96" s="40" t="s">
        <v>235</v>
      </c>
      <c r="C96" s="289">
        <v>302</v>
      </c>
      <c r="D96" s="290">
        <v>310</v>
      </c>
      <c r="E96" s="291">
        <v>3.3333333333333333E-2</v>
      </c>
      <c r="F96" s="290">
        <v>285</v>
      </c>
      <c r="G96" s="290">
        <v>330</v>
      </c>
      <c r="H96" s="291">
        <v>3.3333333333333333E-2</v>
      </c>
      <c r="I96" s="291">
        <v>6.6666666666666662E-3</v>
      </c>
      <c r="J96" s="289">
        <v>346</v>
      </c>
      <c r="K96" s="290">
        <v>410</v>
      </c>
      <c r="L96" s="291">
        <v>2.5000000000000001E-2</v>
      </c>
      <c r="M96" s="290">
        <v>365</v>
      </c>
      <c r="N96" s="290">
        <v>470</v>
      </c>
      <c r="O96" s="291">
        <v>2.5000000000000001E-2</v>
      </c>
      <c r="P96" s="291">
        <v>5.0000000000000001E-3</v>
      </c>
      <c r="Q96" s="289">
        <v>45</v>
      </c>
      <c r="R96" s="290">
        <v>630</v>
      </c>
      <c r="S96" s="291">
        <v>6.2394603709949412E-2</v>
      </c>
      <c r="T96" s="290">
        <v>540</v>
      </c>
      <c r="U96" s="290">
        <v>690</v>
      </c>
      <c r="V96" s="291">
        <v>6.2394603709949412E-2</v>
      </c>
      <c r="W96" s="291">
        <v>1.2478920741989882E-2</v>
      </c>
      <c r="X96" s="289">
        <v>81</v>
      </c>
      <c r="Y96" s="290">
        <v>520</v>
      </c>
      <c r="Z96" s="291">
        <v>0</v>
      </c>
      <c r="AA96" s="290">
        <v>470</v>
      </c>
      <c r="AB96" s="290">
        <v>580</v>
      </c>
      <c r="AC96" s="291">
        <v>0</v>
      </c>
      <c r="AD96" s="291">
        <v>0</v>
      </c>
      <c r="AE96" s="289">
        <v>140</v>
      </c>
      <c r="AF96" s="290">
        <v>640</v>
      </c>
      <c r="AG96" s="291">
        <v>6.6666666666666666E-2</v>
      </c>
      <c r="AH96" s="290">
        <v>560</v>
      </c>
      <c r="AI96" s="290">
        <v>750</v>
      </c>
      <c r="AJ96" s="291">
        <v>6.6666666666666666E-2</v>
      </c>
      <c r="AK96" s="291">
        <v>1.3333333333333332E-2</v>
      </c>
      <c r="AL96" s="289">
        <v>23</v>
      </c>
      <c r="AM96" s="290">
        <v>845</v>
      </c>
      <c r="AN96" s="291">
        <v>0.14498644986449866</v>
      </c>
      <c r="AO96" s="290">
        <v>750</v>
      </c>
      <c r="AP96" s="290">
        <v>900</v>
      </c>
      <c r="AQ96" s="291">
        <v>0.14498644986449866</v>
      </c>
      <c r="AR96" s="291">
        <v>2.8997289972899732E-2</v>
      </c>
      <c r="AS96" s="204" t="s">
        <v>345</v>
      </c>
    </row>
    <row r="97" spans="1:45" ht="11.25" x14ac:dyDescent="0.2">
      <c r="B97" s="40" t="s">
        <v>8</v>
      </c>
      <c r="C97" s="289" t="s">
        <v>41</v>
      </c>
      <c r="D97" s="290" t="s">
        <v>41</v>
      </c>
      <c r="E97" s="291" t="s">
        <v>41</v>
      </c>
      <c r="F97" s="290" t="s">
        <v>41</v>
      </c>
      <c r="G97" s="290" t="s">
        <v>41</v>
      </c>
      <c r="H97" s="291" t="s">
        <v>41</v>
      </c>
      <c r="I97" s="291" t="s">
        <v>41</v>
      </c>
      <c r="J97" s="289">
        <v>46</v>
      </c>
      <c r="K97" s="290">
        <v>310</v>
      </c>
      <c r="L97" s="291">
        <v>3.3333333333333333E-2</v>
      </c>
      <c r="M97" s="290">
        <v>290</v>
      </c>
      <c r="N97" s="290">
        <v>325</v>
      </c>
      <c r="O97" s="291">
        <v>3.3333333333333333E-2</v>
      </c>
      <c r="P97" s="291">
        <v>6.6666666666666662E-3</v>
      </c>
      <c r="Q97" s="289">
        <v>28</v>
      </c>
      <c r="R97" s="290">
        <v>370</v>
      </c>
      <c r="S97" s="291">
        <v>7.2463768115942032E-2</v>
      </c>
      <c r="T97" s="290">
        <v>350</v>
      </c>
      <c r="U97" s="290">
        <v>393</v>
      </c>
      <c r="V97" s="291">
        <v>7.2463768115942032E-2</v>
      </c>
      <c r="W97" s="291">
        <v>1.4492753623188406E-2</v>
      </c>
      <c r="X97" s="289">
        <v>42</v>
      </c>
      <c r="Y97" s="290">
        <v>325</v>
      </c>
      <c r="Z97" s="291">
        <v>1.5625E-2</v>
      </c>
      <c r="AA97" s="290">
        <v>315</v>
      </c>
      <c r="AB97" s="290">
        <v>335</v>
      </c>
      <c r="AC97" s="291">
        <v>1.5625E-2</v>
      </c>
      <c r="AD97" s="291">
        <v>3.1250000000000002E-3</v>
      </c>
      <c r="AE97" s="289">
        <v>377</v>
      </c>
      <c r="AF97" s="290">
        <v>370</v>
      </c>
      <c r="AG97" s="291">
        <v>1.3698630136986301E-2</v>
      </c>
      <c r="AH97" s="290">
        <v>360</v>
      </c>
      <c r="AI97" s="290">
        <v>390</v>
      </c>
      <c r="AJ97" s="291">
        <v>1.3698630136986301E-2</v>
      </c>
      <c r="AK97" s="291">
        <v>2.7397260273972603E-3</v>
      </c>
      <c r="AL97" s="289">
        <v>662</v>
      </c>
      <c r="AM97" s="290">
        <v>405</v>
      </c>
      <c r="AN97" s="291">
        <v>1.2500000000000001E-2</v>
      </c>
      <c r="AO97" s="290">
        <v>390</v>
      </c>
      <c r="AP97" s="290">
        <v>430</v>
      </c>
      <c r="AQ97" s="291">
        <v>1.2500000000000001E-2</v>
      </c>
      <c r="AR97" s="291">
        <v>2.5000000000000001E-3</v>
      </c>
      <c r="AS97" s="204" t="s">
        <v>345</v>
      </c>
    </row>
    <row r="98" spans="1:45" s="152" customFormat="1" ht="11.25" x14ac:dyDescent="0.2">
      <c r="B98" s="138" t="s">
        <v>37</v>
      </c>
      <c r="C98" s="289">
        <v>1957</v>
      </c>
      <c r="D98" s="290">
        <v>320</v>
      </c>
      <c r="E98" s="291">
        <v>3.2258064516129031E-2</v>
      </c>
      <c r="F98" s="290">
        <v>280</v>
      </c>
      <c r="G98" s="290">
        <v>360</v>
      </c>
      <c r="H98" s="291">
        <v>3.2258064516129031E-2</v>
      </c>
      <c r="I98" s="291">
        <v>6.4516129032258064E-3</v>
      </c>
      <c r="J98" s="289">
        <v>4292</v>
      </c>
      <c r="K98" s="290">
        <v>380</v>
      </c>
      <c r="L98" s="291">
        <v>1.3333333333333334E-2</v>
      </c>
      <c r="M98" s="290">
        <v>350</v>
      </c>
      <c r="N98" s="290">
        <v>430</v>
      </c>
      <c r="O98" s="291">
        <v>1.3333333333333334E-2</v>
      </c>
      <c r="P98" s="291">
        <v>2.666666666666667E-3</v>
      </c>
      <c r="Q98" s="289">
        <v>1143</v>
      </c>
      <c r="R98" s="290">
        <v>440</v>
      </c>
      <c r="S98" s="291">
        <v>0</v>
      </c>
      <c r="T98" s="290">
        <v>380</v>
      </c>
      <c r="U98" s="290">
        <v>520</v>
      </c>
      <c r="V98" s="291">
        <v>0</v>
      </c>
      <c r="W98" s="291">
        <v>0</v>
      </c>
      <c r="X98" s="289">
        <v>1161</v>
      </c>
      <c r="Y98" s="290">
        <v>400</v>
      </c>
      <c r="Z98" s="291">
        <v>2.564102564102564E-2</v>
      </c>
      <c r="AA98" s="290">
        <v>350</v>
      </c>
      <c r="AB98" s="290">
        <v>495</v>
      </c>
      <c r="AC98" s="291">
        <v>2.564102564102564E-2</v>
      </c>
      <c r="AD98" s="291">
        <v>5.1282051282051282E-3</v>
      </c>
      <c r="AE98" s="289">
        <v>4386</v>
      </c>
      <c r="AF98" s="290">
        <v>400</v>
      </c>
      <c r="AG98" s="291">
        <v>0</v>
      </c>
      <c r="AH98" s="290">
        <v>370</v>
      </c>
      <c r="AI98" s="290">
        <v>400</v>
      </c>
      <c r="AJ98" s="291">
        <v>0</v>
      </c>
      <c r="AK98" s="291">
        <v>0</v>
      </c>
      <c r="AL98" s="289">
        <v>2282</v>
      </c>
      <c r="AM98" s="290">
        <v>430</v>
      </c>
      <c r="AN98" s="291">
        <v>0</v>
      </c>
      <c r="AO98" s="290">
        <v>400</v>
      </c>
      <c r="AP98" s="290">
        <v>510</v>
      </c>
      <c r="AQ98" s="291">
        <v>0</v>
      </c>
      <c r="AR98" s="291">
        <v>0</v>
      </c>
      <c r="AS98" s="204"/>
    </row>
    <row r="99" spans="1:45" ht="11.25" x14ac:dyDescent="0.2">
      <c r="A99" s="37" t="s">
        <v>22</v>
      </c>
      <c r="B99" s="40" t="s">
        <v>236</v>
      </c>
      <c r="C99" s="289" t="s">
        <v>41</v>
      </c>
      <c r="D99" s="290" t="s">
        <v>41</v>
      </c>
      <c r="E99" s="291" t="s">
        <v>41</v>
      </c>
      <c r="F99" s="290" t="s">
        <v>41</v>
      </c>
      <c r="G99" s="290" t="s">
        <v>41</v>
      </c>
      <c r="H99" s="291" t="s">
        <v>41</v>
      </c>
      <c r="I99" s="291" t="s">
        <v>41</v>
      </c>
      <c r="J99" s="289">
        <v>215</v>
      </c>
      <c r="K99" s="290">
        <v>350</v>
      </c>
      <c r="L99" s="291">
        <v>0</v>
      </c>
      <c r="M99" s="290">
        <v>330</v>
      </c>
      <c r="N99" s="290">
        <v>375</v>
      </c>
      <c r="O99" s="291">
        <v>0</v>
      </c>
      <c r="P99" s="291">
        <v>0</v>
      </c>
      <c r="Q99" s="289">
        <v>117</v>
      </c>
      <c r="R99" s="290">
        <v>410</v>
      </c>
      <c r="S99" s="291">
        <v>2.5000000000000001E-2</v>
      </c>
      <c r="T99" s="290">
        <v>380</v>
      </c>
      <c r="U99" s="290">
        <v>450</v>
      </c>
      <c r="V99" s="291">
        <v>2.5000000000000001E-2</v>
      </c>
      <c r="W99" s="291">
        <v>5.0000000000000001E-3</v>
      </c>
      <c r="X99" s="289">
        <v>28</v>
      </c>
      <c r="Y99" s="290">
        <v>355</v>
      </c>
      <c r="Z99" s="291">
        <v>2.8985507246376812E-2</v>
      </c>
      <c r="AA99" s="290">
        <v>320</v>
      </c>
      <c r="AB99" s="290">
        <v>378</v>
      </c>
      <c r="AC99" s="291">
        <v>2.8985507246376812E-2</v>
      </c>
      <c r="AD99" s="291">
        <v>5.7971014492753624E-3</v>
      </c>
      <c r="AE99" s="289">
        <v>212</v>
      </c>
      <c r="AF99" s="290">
        <v>400</v>
      </c>
      <c r="AG99" s="291">
        <v>0</v>
      </c>
      <c r="AH99" s="290">
        <v>370</v>
      </c>
      <c r="AI99" s="290">
        <v>430</v>
      </c>
      <c r="AJ99" s="291">
        <v>0</v>
      </c>
      <c r="AK99" s="291">
        <v>0</v>
      </c>
      <c r="AL99" s="289">
        <v>57</v>
      </c>
      <c r="AM99" s="290">
        <v>450</v>
      </c>
      <c r="AN99" s="291">
        <v>1.1235955056179775E-2</v>
      </c>
      <c r="AO99" s="290">
        <v>430</v>
      </c>
      <c r="AP99" s="290">
        <v>480</v>
      </c>
      <c r="AQ99" s="291">
        <v>1.1235955056179775E-2</v>
      </c>
      <c r="AR99" s="291">
        <v>2.2471910112359548E-3</v>
      </c>
      <c r="AS99" s="204" t="s">
        <v>345</v>
      </c>
    </row>
    <row r="100" spans="1:45" ht="11.25" x14ac:dyDescent="0.2">
      <c r="B100" s="40" t="s">
        <v>237</v>
      </c>
      <c r="C100" s="289">
        <v>27</v>
      </c>
      <c r="D100" s="290">
        <v>300</v>
      </c>
      <c r="E100" s="291">
        <v>1.6949152542372881E-2</v>
      </c>
      <c r="F100" s="290">
        <v>255</v>
      </c>
      <c r="G100" s="290">
        <v>330</v>
      </c>
      <c r="H100" s="291">
        <v>1.6949152542372881E-2</v>
      </c>
      <c r="I100" s="291">
        <v>3.3898305084745762E-3</v>
      </c>
      <c r="J100" s="289">
        <v>231</v>
      </c>
      <c r="K100" s="290">
        <v>365</v>
      </c>
      <c r="L100" s="291">
        <v>1.3888888888888888E-2</v>
      </c>
      <c r="M100" s="290">
        <v>340</v>
      </c>
      <c r="N100" s="290">
        <v>380</v>
      </c>
      <c r="O100" s="291">
        <v>1.3888888888888888E-2</v>
      </c>
      <c r="P100" s="291">
        <v>2.7777777777777775E-3</v>
      </c>
      <c r="Q100" s="289">
        <v>138</v>
      </c>
      <c r="R100" s="290">
        <v>400</v>
      </c>
      <c r="S100" s="291">
        <v>-2.4390243902439025E-2</v>
      </c>
      <c r="T100" s="290">
        <v>380</v>
      </c>
      <c r="U100" s="290">
        <v>440</v>
      </c>
      <c r="V100" s="291">
        <v>-2.4390243902439025E-2</v>
      </c>
      <c r="W100" s="291">
        <v>-4.8780487804878049E-3</v>
      </c>
      <c r="X100" s="289">
        <v>45</v>
      </c>
      <c r="Y100" s="290">
        <v>350</v>
      </c>
      <c r="Z100" s="291">
        <v>1.4492753623188406E-2</v>
      </c>
      <c r="AA100" s="290">
        <v>330</v>
      </c>
      <c r="AB100" s="290">
        <v>370</v>
      </c>
      <c r="AC100" s="291">
        <v>1.4492753623188406E-2</v>
      </c>
      <c r="AD100" s="291">
        <v>2.8985507246376812E-3</v>
      </c>
      <c r="AE100" s="289">
        <v>229</v>
      </c>
      <c r="AF100" s="290">
        <v>395</v>
      </c>
      <c r="AG100" s="291">
        <v>-1.2500000000000001E-2</v>
      </c>
      <c r="AH100" s="290">
        <v>370</v>
      </c>
      <c r="AI100" s="290">
        <v>420</v>
      </c>
      <c r="AJ100" s="291">
        <v>-1.2500000000000001E-2</v>
      </c>
      <c r="AK100" s="291">
        <v>-2.5000000000000001E-3</v>
      </c>
      <c r="AL100" s="289">
        <v>87</v>
      </c>
      <c r="AM100" s="290">
        <v>460</v>
      </c>
      <c r="AN100" s="291">
        <v>-1.0752688172043012E-2</v>
      </c>
      <c r="AO100" s="290">
        <v>420</v>
      </c>
      <c r="AP100" s="290">
        <v>510</v>
      </c>
      <c r="AQ100" s="291">
        <v>-1.0752688172043012E-2</v>
      </c>
      <c r="AR100" s="291">
        <v>-2.1505376344086021E-3</v>
      </c>
      <c r="AS100" s="204" t="s">
        <v>345</v>
      </c>
    </row>
    <row r="101" spans="1:45" ht="11.25" x14ac:dyDescent="0.2">
      <c r="B101" s="40" t="s">
        <v>238</v>
      </c>
      <c r="C101" s="289">
        <v>64</v>
      </c>
      <c r="D101" s="290">
        <v>280</v>
      </c>
      <c r="E101" s="291">
        <v>2.564102564102564E-2</v>
      </c>
      <c r="F101" s="290">
        <v>250</v>
      </c>
      <c r="G101" s="290">
        <v>310</v>
      </c>
      <c r="H101" s="291">
        <v>2.564102564102564E-2</v>
      </c>
      <c r="I101" s="291">
        <v>5.1282051282051282E-3</v>
      </c>
      <c r="J101" s="289">
        <v>477</v>
      </c>
      <c r="K101" s="290">
        <v>365</v>
      </c>
      <c r="L101" s="291">
        <v>4.2857142857142858E-2</v>
      </c>
      <c r="M101" s="290">
        <v>340</v>
      </c>
      <c r="N101" s="290">
        <v>380</v>
      </c>
      <c r="O101" s="291">
        <v>4.2857142857142858E-2</v>
      </c>
      <c r="P101" s="291">
        <v>8.5714285714285719E-3</v>
      </c>
      <c r="Q101" s="289">
        <v>323</v>
      </c>
      <c r="R101" s="290">
        <v>430</v>
      </c>
      <c r="S101" s="291">
        <v>2.3809523809523808E-2</v>
      </c>
      <c r="T101" s="290">
        <v>395</v>
      </c>
      <c r="U101" s="290">
        <v>460</v>
      </c>
      <c r="V101" s="291">
        <v>2.3809523809523808E-2</v>
      </c>
      <c r="W101" s="291">
        <v>4.7619047619047615E-3</v>
      </c>
      <c r="X101" s="289">
        <v>125</v>
      </c>
      <c r="Y101" s="290">
        <v>370</v>
      </c>
      <c r="Z101" s="291">
        <v>0</v>
      </c>
      <c r="AA101" s="290">
        <v>350</v>
      </c>
      <c r="AB101" s="290">
        <v>390</v>
      </c>
      <c r="AC101" s="291">
        <v>0</v>
      </c>
      <c r="AD101" s="291">
        <v>0</v>
      </c>
      <c r="AE101" s="289">
        <v>950</v>
      </c>
      <c r="AF101" s="290">
        <v>420</v>
      </c>
      <c r="AG101" s="291">
        <v>2.4390243902439025E-2</v>
      </c>
      <c r="AH101" s="290">
        <v>395</v>
      </c>
      <c r="AI101" s="290">
        <v>450</v>
      </c>
      <c r="AJ101" s="291">
        <v>2.4390243902439025E-2</v>
      </c>
      <c r="AK101" s="291">
        <v>4.8780487804878049E-3</v>
      </c>
      <c r="AL101" s="289">
        <v>302</v>
      </c>
      <c r="AM101" s="290">
        <v>500</v>
      </c>
      <c r="AN101" s="291">
        <v>0</v>
      </c>
      <c r="AO101" s="290">
        <v>450</v>
      </c>
      <c r="AP101" s="290">
        <v>555</v>
      </c>
      <c r="AQ101" s="291">
        <v>0</v>
      </c>
      <c r="AR101" s="291">
        <v>0</v>
      </c>
      <c r="AS101" s="204" t="s">
        <v>345</v>
      </c>
    </row>
    <row r="102" spans="1:45" ht="11.25" x14ac:dyDescent="0.2">
      <c r="B102" s="40" t="s">
        <v>239</v>
      </c>
      <c r="C102" s="289" t="s">
        <v>41</v>
      </c>
      <c r="D102" s="290" t="s">
        <v>41</v>
      </c>
      <c r="E102" s="291" t="s">
        <v>41</v>
      </c>
      <c r="F102" s="290" t="s">
        <v>41</v>
      </c>
      <c r="G102" s="290" t="s">
        <v>41</v>
      </c>
      <c r="H102" s="291" t="s">
        <v>41</v>
      </c>
      <c r="I102" s="291" t="s">
        <v>41</v>
      </c>
      <c r="J102" s="289">
        <v>117</v>
      </c>
      <c r="K102" s="290">
        <v>370</v>
      </c>
      <c r="L102" s="291">
        <v>5.7142857142857141E-2</v>
      </c>
      <c r="M102" s="290">
        <v>345</v>
      </c>
      <c r="N102" s="290">
        <v>390</v>
      </c>
      <c r="O102" s="291">
        <v>5.7142857142857141E-2</v>
      </c>
      <c r="P102" s="291">
        <v>1.1428571428571429E-2</v>
      </c>
      <c r="Q102" s="289">
        <v>102</v>
      </c>
      <c r="R102" s="290">
        <v>430</v>
      </c>
      <c r="S102" s="291">
        <v>2.3809523809523808E-2</v>
      </c>
      <c r="T102" s="290">
        <v>395</v>
      </c>
      <c r="U102" s="290">
        <v>460</v>
      </c>
      <c r="V102" s="291">
        <v>2.3809523809523808E-2</v>
      </c>
      <c r="W102" s="291">
        <v>4.7619047619047615E-3</v>
      </c>
      <c r="X102" s="289">
        <v>16</v>
      </c>
      <c r="Y102" s="290">
        <v>350</v>
      </c>
      <c r="Z102" s="291">
        <v>6.0606060606060608E-2</v>
      </c>
      <c r="AA102" s="290">
        <v>318</v>
      </c>
      <c r="AB102" s="290">
        <v>370</v>
      </c>
      <c r="AC102" s="291">
        <v>6.0606060606060608E-2</v>
      </c>
      <c r="AD102" s="291">
        <v>1.2121212121212121E-2</v>
      </c>
      <c r="AE102" s="289">
        <v>269</v>
      </c>
      <c r="AF102" s="290">
        <v>400</v>
      </c>
      <c r="AG102" s="291">
        <v>0</v>
      </c>
      <c r="AH102" s="290">
        <v>380</v>
      </c>
      <c r="AI102" s="290">
        <v>440</v>
      </c>
      <c r="AJ102" s="291">
        <v>0</v>
      </c>
      <c r="AK102" s="291">
        <v>0</v>
      </c>
      <c r="AL102" s="289">
        <v>69</v>
      </c>
      <c r="AM102" s="290">
        <v>480</v>
      </c>
      <c r="AN102" s="291">
        <v>5.4945054945054944E-2</v>
      </c>
      <c r="AO102" s="290">
        <v>440</v>
      </c>
      <c r="AP102" s="290">
        <v>520</v>
      </c>
      <c r="AQ102" s="291">
        <v>5.4945054945054944E-2</v>
      </c>
      <c r="AR102" s="291">
        <v>1.0989010989010988E-2</v>
      </c>
      <c r="AS102" s="204" t="s">
        <v>345</v>
      </c>
    </row>
    <row r="103" spans="1:45" ht="11.25" x14ac:dyDescent="0.2">
      <c r="A103" s="40"/>
      <c r="B103" s="40" t="s">
        <v>240</v>
      </c>
      <c r="C103" s="289">
        <v>73</v>
      </c>
      <c r="D103" s="290">
        <v>345</v>
      </c>
      <c r="E103" s="291">
        <v>0.15771812080536912</v>
      </c>
      <c r="F103" s="290">
        <v>300</v>
      </c>
      <c r="G103" s="290">
        <v>360</v>
      </c>
      <c r="H103" s="291">
        <v>0.15771812080536912</v>
      </c>
      <c r="I103" s="291">
        <v>3.1543624161073827E-2</v>
      </c>
      <c r="J103" s="289">
        <v>660</v>
      </c>
      <c r="K103" s="290">
        <v>375</v>
      </c>
      <c r="L103" s="291">
        <v>4.1666666666666664E-2</v>
      </c>
      <c r="M103" s="290">
        <v>350</v>
      </c>
      <c r="N103" s="290">
        <v>409</v>
      </c>
      <c r="O103" s="291">
        <v>4.1666666666666664E-2</v>
      </c>
      <c r="P103" s="291">
        <v>8.3333333333333332E-3</v>
      </c>
      <c r="Q103" s="289">
        <v>171</v>
      </c>
      <c r="R103" s="290">
        <v>435</v>
      </c>
      <c r="S103" s="291">
        <v>1.1627906976744186E-2</v>
      </c>
      <c r="T103" s="290">
        <v>395</v>
      </c>
      <c r="U103" s="290">
        <v>480</v>
      </c>
      <c r="V103" s="291">
        <v>1.1627906976744186E-2</v>
      </c>
      <c r="W103" s="291">
        <v>2.3255813953488372E-3</v>
      </c>
      <c r="X103" s="289">
        <v>79</v>
      </c>
      <c r="Y103" s="290">
        <v>380</v>
      </c>
      <c r="Z103" s="291">
        <v>2.7027027027027029E-2</v>
      </c>
      <c r="AA103" s="290">
        <v>360</v>
      </c>
      <c r="AB103" s="290">
        <v>400</v>
      </c>
      <c r="AC103" s="291">
        <v>2.7027027027027029E-2</v>
      </c>
      <c r="AD103" s="291">
        <v>5.4054054054054057E-3</v>
      </c>
      <c r="AE103" s="289">
        <v>365</v>
      </c>
      <c r="AF103" s="290">
        <v>425</v>
      </c>
      <c r="AG103" s="291">
        <v>1.1904761904761904E-2</v>
      </c>
      <c r="AH103" s="290">
        <v>395</v>
      </c>
      <c r="AI103" s="290">
        <v>470</v>
      </c>
      <c r="AJ103" s="291">
        <v>1.1904761904761904E-2</v>
      </c>
      <c r="AK103" s="291">
        <v>2.3809523809523807E-3</v>
      </c>
      <c r="AL103" s="289">
        <v>178</v>
      </c>
      <c r="AM103" s="290">
        <v>518</v>
      </c>
      <c r="AN103" s="291">
        <v>3.5999999999999997E-2</v>
      </c>
      <c r="AO103" s="290">
        <v>470</v>
      </c>
      <c r="AP103" s="290">
        <v>580</v>
      </c>
      <c r="AQ103" s="291">
        <v>3.5999999999999997E-2</v>
      </c>
      <c r="AR103" s="291">
        <v>7.1999999999999998E-3</v>
      </c>
      <c r="AS103" s="204" t="s">
        <v>345</v>
      </c>
    </row>
    <row r="104" spans="1:45" ht="11.25" x14ac:dyDescent="0.2">
      <c r="A104" s="40"/>
      <c r="B104" s="40" t="s">
        <v>241</v>
      </c>
      <c r="C104" s="289">
        <v>13</v>
      </c>
      <c r="D104" s="290">
        <v>300</v>
      </c>
      <c r="E104" s="291">
        <v>-0.14285714285714285</v>
      </c>
      <c r="F104" s="290">
        <v>280</v>
      </c>
      <c r="G104" s="290">
        <v>350</v>
      </c>
      <c r="H104" s="291">
        <v>-0.14285714285714285</v>
      </c>
      <c r="I104" s="291">
        <v>-2.8571428571428571E-2</v>
      </c>
      <c r="J104" s="289">
        <v>64</v>
      </c>
      <c r="K104" s="290">
        <v>390</v>
      </c>
      <c r="L104" s="291">
        <v>0.04</v>
      </c>
      <c r="M104" s="290">
        <v>370</v>
      </c>
      <c r="N104" s="290">
        <v>420</v>
      </c>
      <c r="O104" s="291">
        <v>0.04</v>
      </c>
      <c r="P104" s="291">
        <v>8.0000000000000002E-3</v>
      </c>
      <c r="Q104" s="289">
        <v>58</v>
      </c>
      <c r="R104" s="290">
        <v>440</v>
      </c>
      <c r="S104" s="291">
        <v>4.7619047619047616E-2</v>
      </c>
      <c r="T104" s="290">
        <v>400</v>
      </c>
      <c r="U104" s="290">
        <v>465</v>
      </c>
      <c r="V104" s="291">
        <v>4.7619047619047616E-2</v>
      </c>
      <c r="W104" s="291">
        <v>9.5238095238095229E-3</v>
      </c>
      <c r="X104" s="289" t="s">
        <v>41</v>
      </c>
      <c r="Y104" s="290" t="s">
        <v>41</v>
      </c>
      <c r="Z104" s="291" t="s">
        <v>41</v>
      </c>
      <c r="AA104" s="290" t="s">
        <v>41</v>
      </c>
      <c r="AB104" s="290" t="s">
        <v>41</v>
      </c>
      <c r="AC104" s="291" t="s">
        <v>41</v>
      </c>
      <c r="AD104" s="291" t="s">
        <v>41</v>
      </c>
      <c r="AE104" s="289">
        <v>224</v>
      </c>
      <c r="AF104" s="290">
        <v>420</v>
      </c>
      <c r="AG104" s="291">
        <v>-2.3255813953488372E-2</v>
      </c>
      <c r="AH104" s="290">
        <v>400</v>
      </c>
      <c r="AI104" s="290">
        <v>470</v>
      </c>
      <c r="AJ104" s="291">
        <v>-2.3255813953488372E-2</v>
      </c>
      <c r="AK104" s="291">
        <v>-4.6511627906976744E-3</v>
      </c>
      <c r="AL104" s="289">
        <v>172</v>
      </c>
      <c r="AM104" s="290">
        <v>500</v>
      </c>
      <c r="AN104" s="291">
        <v>0</v>
      </c>
      <c r="AO104" s="290">
        <v>470</v>
      </c>
      <c r="AP104" s="290">
        <v>550</v>
      </c>
      <c r="AQ104" s="291">
        <v>0</v>
      </c>
      <c r="AR104" s="291">
        <v>0</v>
      </c>
      <c r="AS104" s="204" t="s">
        <v>345</v>
      </c>
    </row>
    <row r="105" spans="1:45" ht="11.25" x14ac:dyDescent="0.2">
      <c r="A105" s="40"/>
      <c r="B105" s="40" t="s">
        <v>242</v>
      </c>
      <c r="C105" s="289">
        <v>50</v>
      </c>
      <c r="D105" s="290">
        <v>340</v>
      </c>
      <c r="E105" s="291">
        <v>-1.4492753623188406E-2</v>
      </c>
      <c r="F105" s="290">
        <v>320</v>
      </c>
      <c r="G105" s="290">
        <v>350</v>
      </c>
      <c r="H105" s="291">
        <v>-1.4492753623188406E-2</v>
      </c>
      <c r="I105" s="291">
        <v>-2.8985507246376812E-3</v>
      </c>
      <c r="J105" s="289">
        <v>129</v>
      </c>
      <c r="K105" s="290">
        <v>400</v>
      </c>
      <c r="L105" s="291">
        <v>6.6666666666666666E-2</v>
      </c>
      <c r="M105" s="290">
        <v>365</v>
      </c>
      <c r="N105" s="290">
        <v>440</v>
      </c>
      <c r="O105" s="291">
        <v>6.6666666666666666E-2</v>
      </c>
      <c r="P105" s="291">
        <v>1.3333333333333332E-2</v>
      </c>
      <c r="Q105" s="289">
        <v>111</v>
      </c>
      <c r="R105" s="290">
        <v>440</v>
      </c>
      <c r="S105" s="291">
        <v>6.0240963855421686E-2</v>
      </c>
      <c r="T105" s="290">
        <v>400</v>
      </c>
      <c r="U105" s="290">
        <v>480</v>
      </c>
      <c r="V105" s="291">
        <v>6.0240963855421686E-2</v>
      </c>
      <c r="W105" s="291">
        <v>1.2048192771084338E-2</v>
      </c>
      <c r="X105" s="289">
        <v>28</v>
      </c>
      <c r="Y105" s="290">
        <v>393</v>
      </c>
      <c r="Z105" s="291">
        <v>1.2886597938144329E-2</v>
      </c>
      <c r="AA105" s="290">
        <v>360</v>
      </c>
      <c r="AB105" s="290">
        <v>440</v>
      </c>
      <c r="AC105" s="291">
        <v>1.2886597938144329E-2</v>
      </c>
      <c r="AD105" s="291">
        <v>2.5773195876288659E-3</v>
      </c>
      <c r="AE105" s="289">
        <v>437</v>
      </c>
      <c r="AF105" s="290">
        <v>420</v>
      </c>
      <c r="AG105" s="291">
        <v>0</v>
      </c>
      <c r="AH105" s="290">
        <v>390</v>
      </c>
      <c r="AI105" s="290">
        <v>450</v>
      </c>
      <c r="AJ105" s="291">
        <v>0</v>
      </c>
      <c r="AK105" s="291">
        <v>0</v>
      </c>
      <c r="AL105" s="289">
        <v>277</v>
      </c>
      <c r="AM105" s="290">
        <v>500</v>
      </c>
      <c r="AN105" s="291">
        <v>0</v>
      </c>
      <c r="AO105" s="290">
        <v>450</v>
      </c>
      <c r="AP105" s="290">
        <v>550</v>
      </c>
      <c r="AQ105" s="291">
        <v>0</v>
      </c>
      <c r="AR105" s="291">
        <v>0</v>
      </c>
      <c r="AS105" s="204" t="s">
        <v>345</v>
      </c>
    </row>
    <row r="106" spans="1:45" ht="11.25" x14ac:dyDescent="0.2">
      <c r="B106" s="40" t="s">
        <v>9</v>
      </c>
      <c r="C106" s="289">
        <v>56</v>
      </c>
      <c r="D106" s="290">
        <v>260</v>
      </c>
      <c r="E106" s="291">
        <v>0.04</v>
      </c>
      <c r="F106" s="290">
        <v>215</v>
      </c>
      <c r="G106" s="290">
        <v>298</v>
      </c>
      <c r="H106" s="291">
        <v>0.04</v>
      </c>
      <c r="I106" s="291">
        <v>8.0000000000000002E-3</v>
      </c>
      <c r="J106" s="289">
        <v>76</v>
      </c>
      <c r="K106" s="290">
        <v>320</v>
      </c>
      <c r="L106" s="291">
        <v>0</v>
      </c>
      <c r="M106" s="290">
        <v>300</v>
      </c>
      <c r="N106" s="290">
        <v>355</v>
      </c>
      <c r="O106" s="291">
        <v>0</v>
      </c>
      <c r="P106" s="291">
        <v>0</v>
      </c>
      <c r="Q106" s="289">
        <v>37</v>
      </c>
      <c r="R106" s="290">
        <v>395</v>
      </c>
      <c r="S106" s="291">
        <v>1.282051282051282E-2</v>
      </c>
      <c r="T106" s="290">
        <v>375</v>
      </c>
      <c r="U106" s="290">
        <v>420</v>
      </c>
      <c r="V106" s="291">
        <v>1.282051282051282E-2</v>
      </c>
      <c r="W106" s="291">
        <v>2.5641025641025641E-3</v>
      </c>
      <c r="X106" s="289">
        <v>120</v>
      </c>
      <c r="Y106" s="290">
        <v>350</v>
      </c>
      <c r="Z106" s="291">
        <v>2.9411764705882353E-2</v>
      </c>
      <c r="AA106" s="290">
        <v>320</v>
      </c>
      <c r="AB106" s="290">
        <v>383</v>
      </c>
      <c r="AC106" s="291">
        <v>2.9411764705882353E-2</v>
      </c>
      <c r="AD106" s="291">
        <v>5.8823529411764705E-3</v>
      </c>
      <c r="AE106" s="289">
        <v>422</v>
      </c>
      <c r="AF106" s="290">
        <v>400</v>
      </c>
      <c r="AG106" s="291">
        <v>1.2658227848101266E-2</v>
      </c>
      <c r="AH106" s="290">
        <v>370</v>
      </c>
      <c r="AI106" s="290">
        <v>450</v>
      </c>
      <c r="AJ106" s="291">
        <v>1.2658227848101266E-2</v>
      </c>
      <c r="AK106" s="291">
        <v>2.5316455696202532E-3</v>
      </c>
      <c r="AL106" s="289">
        <v>148</v>
      </c>
      <c r="AM106" s="290">
        <v>500</v>
      </c>
      <c r="AN106" s="291">
        <v>2.0408163265306121E-2</v>
      </c>
      <c r="AO106" s="290">
        <v>450</v>
      </c>
      <c r="AP106" s="290">
        <v>560</v>
      </c>
      <c r="AQ106" s="291">
        <v>2.0408163265306121E-2</v>
      </c>
      <c r="AR106" s="291">
        <v>4.081632653061224E-3</v>
      </c>
      <c r="AS106" s="204" t="s">
        <v>345</v>
      </c>
    </row>
    <row r="107" spans="1:45" s="152" customFormat="1" ht="11.25" x14ac:dyDescent="0.2">
      <c r="B107" s="138" t="s">
        <v>37</v>
      </c>
      <c r="C107" s="289">
        <v>295</v>
      </c>
      <c r="D107" s="290">
        <v>300</v>
      </c>
      <c r="E107" s="291">
        <v>5.2631578947368418E-2</v>
      </c>
      <c r="F107" s="290">
        <v>255</v>
      </c>
      <c r="G107" s="290">
        <v>340</v>
      </c>
      <c r="H107" s="291">
        <v>5.2631578947368418E-2</v>
      </c>
      <c r="I107" s="291">
        <v>1.0526315789473684E-2</v>
      </c>
      <c r="J107" s="289">
        <v>1969</v>
      </c>
      <c r="K107" s="290">
        <v>370</v>
      </c>
      <c r="L107" s="291">
        <v>4.2253521126760563E-2</v>
      </c>
      <c r="M107" s="290">
        <v>345</v>
      </c>
      <c r="N107" s="290">
        <v>390</v>
      </c>
      <c r="O107" s="291">
        <v>4.2253521126760563E-2</v>
      </c>
      <c r="P107" s="291">
        <v>8.4507042253521118E-3</v>
      </c>
      <c r="Q107" s="289">
        <v>1057</v>
      </c>
      <c r="R107" s="290">
        <v>425</v>
      </c>
      <c r="S107" s="291">
        <v>1.1904761904761904E-2</v>
      </c>
      <c r="T107" s="290">
        <v>390</v>
      </c>
      <c r="U107" s="290">
        <v>460</v>
      </c>
      <c r="V107" s="291">
        <v>1.1904761904761904E-2</v>
      </c>
      <c r="W107" s="291">
        <v>2.3809523809523807E-3</v>
      </c>
      <c r="X107" s="289">
        <v>449</v>
      </c>
      <c r="Y107" s="290">
        <v>365</v>
      </c>
      <c r="Z107" s="291">
        <v>1.3888888888888888E-2</v>
      </c>
      <c r="AA107" s="290">
        <v>340</v>
      </c>
      <c r="AB107" s="290">
        <v>390</v>
      </c>
      <c r="AC107" s="291">
        <v>1.3888888888888888E-2</v>
      </c>
      <c r="AD107" s="291">
        <v>2.7777777777777775E-3</v>
      </c>
      <c r="AE107" s="289">
        <v>3108</v>
      </c>
      <c r="AF107" s="290">
        <v>415</v>
      </c>
      <c r="AG107" s="291">
        <v>1.2195121951219513E-2</v>
      </c>
      <c r="AH107" s="290">
        <v>385</v>
      </c>
      <c r="AI107" s="290">
        <v>450</v>
      </c>
      <c r="AJ107" s="291">
        <v>1.2195121951219513E-2</v>
      </c>
      <c r="AK107" s="291">
        <v>2.4390243902439024E-3</v>
      </c>
      <c r="AL107" s="289">
        <v>1290</v>
      </c>
      <c r="AM107" s="290">
        <v>500</v>
      </c>
      <c r="AN107" s="291">
        <v>1.0101010101010102E-2</v>
      </c>
      <c r="AO107" s="290">
        <v>450</v>
      </c>
      <c r="AP107" s="290">
        <v>550</v>
      </c>
      <c r="AQ107" s="291">
        <v>1.0101010101010102E-2</v>
      </c>
      <c r="AR107" s="291">
        <v>2.0202020202020202E-3</v>
      </c>
      <c r="AS107" s="204"/>
    </row>
    <row r="108" spans="1:45" ht="11.25" x14ac:dyDescent="0.2">
      <c r="A108" s="37" t="s">
        <v>23</v>
      </c>
      <c r="B108" s="40" t="s">
        <v>243</v>
      </c>
      <c r="C108" s="289">
        <v>20</v>
      </c>
      <c r="D108" s="290">
        <v>320</v>
      </c>
      <c r="E108" s="291">
        <v>0.39130434782608697</v>
      </c>
      <c r="F108" s="290">
        <v>255</v>
      </c>
      <c r="G108" s="290">
        <v>340</v>
      </c>
      <c r="H108" s="291">
        <v>0.39130434782608697</v>
      </c>
      <c r="I108" s="291">
        <v>7.8260869565217397E-2</v>
      </c>
      <c r="J108" s="289">
        <v>92</v>
      </c>
      <c r="K108" s="290">
        <v>340</v>
      </c>
      <c r="L108" s="291">
        <v>1.4925373134328358E-2</v>
      </c>
      <c r="M108" s="290">
        <v>320</v>
      </c>
      <c r="N108" s="290">
        <v>350</v>
      </c>
      <c r="O108" s="291">
        <v>1.4925373134328358E-2</v>
      </c>
      <c r="P108" s="291">
        <v>2.9850746268656717E-3</v>
      </c>
      <c r="Q108" s="289">
        <v>105</v>
      </c>
      <c r="R108" s="290">
        <v>380</v>
      </c>
      <c r="S108" s="291">
        <v>0</v>
      </c>
      <c r="T108" s="290">
        <v>360</v>
      </c>
      <c r="U108" s="290">
        <v>410</v>
      </c>
      <c r="V108" s="291">
        <v>0</v>
      </c>
      <c r="W108" s="291">
        <v>0</v>
      </c>
      <c r="X108" s="289">
        <v>62</v>
      </c>
      <c r="Y108" s="290">
        <v>330</v>
      </c>
      <c r="Z108" s="291">
        <v>-2.9411764705882353E-2</v>
      </c>
      <c r="AA108" s="290">
        <v>310</v>
      </c>
      <c r="AB108" s="290">
        <v>350</v>
      </c>
      <c r="AC108" s="291">
        <v>-2.9411764705882353E-2</v>
      </c>
      <c r="AD108" s="291">
        <v>-5.8823529411764705E-3</v>
      </c>
      <c r="AE108" s="289">
        <v>733</v>
      </c>
      <c r="AF108" s="290">
        <v>375</v>
      </c>
      <c r="AG108" s="291">
        <v>-1.3157894736842105E-2</v>
      </c>
      <c r="AH108" s="290">
        <v>355</v>
      </c>
      <c r="AI108" s="290">
        <v>400</v>
      </c>
      <c r="AJ108" s="291">
        <v>-1.3157894736842105E-2</v>
      </c>
      <c r="AK108" s="291">
        <v>-2.631578947368421E-3</v>
      </c>
      <c r="AL108" s="289">
        <v>918</v>
      </c>
      <c r="AM108" s="290">
        <v>420</v>
      </c>
      <c r="AN108" s="291">
        <v>0</v>
      </c>
      <c r="AO108" s="290">
        <v>400</v>
      </c>
      <c r="AP108" s="290">
        <v>460</v>
      </c>
      <c r="AQ108" s="291">
        <v>0</v>
      </c>
      <c r="AR108" s="291">
        <v>0</v>
      </c>
      <c r="AS108" s="204" t="s">
        <v>345</v>
      </c>
    </row>
    <row r="109" spans="1:45" ht="11.25" x14ac:dyDescent="0.2">
      <c r="B109" s="40" t="s">
        <v>244</v>
      </c>
      <c r="C109" s="289">
        <v>42</v>
      </c>
      <c r="D109" s="290">
        <v>280</v>
      </c>
      <c r="E109" s="291">
        <v>1.8181818181818181E-2</v>
      </c>
      <c r="F109" s="290">
        <v>270</v>
      </c>
      <c r="G109" s="290">
        <v>300</v>
      </c>
      <c r="H109" s="291">
        <v>1.8181818181818181E-2</v>
      </c>
      <c r="I109" s="291">
        <v>3.6363636363636364E-3</v>
      </c>
      <c r="J109" s="289">
        <v>172</v>
      </c>
      <c r="K109" s="290">
        <v>310</v>
      </c>
      <c r="L109" s="291">
        <v>0</v>
      </c>
      <c r="M109" s="290">
        <v>300</v>
      </c>
      <c r="N109" s="290">
        <v>325</v>
      </c>
      <c r="O109" s="291">
        <v>0</v>
      </c>
      <c r="P109" s="291">
        <v>0</v>
      </c>
      <c r="Q109" s="289">
        <v>103</v>
      </c>
      <c r="R109" s="290">
        <v>350</v>
      </c>
      <c r="S109" s="291">
        <v>2.9411764705882353E-2</v>
      </c>
      <c r="T109" s="290">
        <v>330</v>
      </c>
      <c r="U109" s="290">
        <v>380</v>
      </c>
      <c r="V109" s="291">
        <v>2.9411764705882353E-2</v>
      </c>
      <c r="W109" s="291">
        <v>5.8823529411764705E-3</v>
      </c>
      <c r="X109" s="289">
        <v>86</v>
      </c>
      <c r="Y109" s="290">
        <v>330</v>
      </c>
      <c r="Z109" s="291">
        <v>4.7619047619047616E-2</v>
      </c>
      <c r="AA109" s="290">
        <v>310</v>
      </c>
      <c r="AB109" s="290">
        <v>350</v>
      </c>
      <c r="AC109" s="291">
        <v>4.7619047619047616E-2</v>
      </c>
      <c r="AD109" s="291">
        <v>9.5238095238095229E-3</v>
      </c>
      <c r="AE109" s="289">
        <v>1453</v>
      </c>
      <c r="AF109" s="290">
        <v>370</v>
      </c>
      <c r="AG109" s="291">
        <v>1.3698630136986301E-2</v>
      </c>
      <c r="AH109" s="290">
        <v>350</v>
      </c>
      <c r="AI109" s="290">
        <v>395</v>
      </c>
      <c r="AJ109" s="291">
        <v>1.3698630136986301E-2</v>
      </c>
      <c r="AK109" s="291">
        <v>2.7397260273972603E-3</v>
      </c>
      <c r="AL109" s="289">
        <v>1844</v>
      </c>
      <c r="AM109" s="290">
        <v>410</v>
      </c>
      <c r="AN109" s="291">
        <v>0</v>
      </c>
      <c r="AO109" s="290">
        <v>395</v>
      </c>
      <c r="AP109" s="290">
        <v>430</v>
      </c>
      <c r="AQ109" s="291">
        <v>0</v>
      </c>
      <c r="AR109" s="291">
        <v>0</v>
      </c>
      <c r="AS109" s="204" t="s">
        <v>345</v>
      </c>
    </row>
    <row r="110" spans="1:45" ht="11.25" x14ac:dyDescent="0.2">
      <c r="B110" s="40" t="s">
        <v>245</v>
      </c>
      <c r="C110" s="289">
        <v>180</v>
      </c>
      <c r="D110" s="290">
        <v>260</v>
      </c>
      <c r="E110" s="291">
        <v>0.04</v>
      </c>
      <c r="F110" s="290">
        <v>245</v>
      </c>
      <c r="G110" s="290">
        <v>280</v>
      </c>
      <c r="H110" s="291">
        <v>0.04</v>
      </c>
      <c r="I110" s="291">
        <v>8.0000000000000002E-3</v>
      </c>
      <c r="J110" s="289">
        <v>765</v>
      </c>
      <c r="K110" s="290">
        <v>310</v>
      </c>
      <c r="L110" s="291">
        <v>3.3333333333333333E-2</v>
      </c>
      <c r="M110" s="290">
        <v>280</v>
      </c>
      <c r="N110" s="290">
        <v>340</v>
      </c>
      <c r="O110" s="291">
        <v>3.3333333333333333E-2</v>
      </c>
      <c r="P110" s="291">
        <v>6.6666666666666662E-3</v>
      </c>
      <c r="Q110" s="289">
        <v>192</v>
      </c>
      <c r="R110" s="290">
        <v>400</v>
      </c>
      <c r="S110" s="291">
        <v>0</v>
      </c>
      <c r="T110" s="290">
        <v>360</v>
      </c>
      <c r="U110" s="290">
        <v>430</v>
      </c>
      <c r="V110" s="291">
        <v>0</v>
      </c>
      <c r="W110" s="291">
        <v>0</v>
      </c>
      <c r="X110" s="289">
        <v>61</v>
      </c>
      <c r="Y110" s="290">
        <v>350</v>
      </c>
      <c r="Z110" s="291">
        <v>6.0606060606060608E-2</v>
      </c>
      <c r="AA110" s="290">
        <v>320</v>
      </c>
      <c r="AB110" s="290">
        <v>380</v>
      </c>
      <c r="AC110" s="291">
        <v>6.0606060606060608E-2</v>
      </c>
      <c r="AD110" s="291">
        <v>1.2121212121212121E-2</v>
      </c>
      <c r="AE110" s="289">
        <v>417</v>
      </c>
      <c r="AF110" s="290">
        <v>395</v>
      </c>
      <c r="AG110" s="291">
        <v>3.6745406824146981E-2</v>
      </c>
      <c r="AH110" s="290">
        <v>360</v>
      </c>
      <c r="AI110" s="290">
        <v>480</v>
      </c>
      <c r="AJ110" s="291">
        <v>3.6745406824146981E-2</v>
      </c>
      <c r="AK110" s="291">
        <v>7.3490813648293962E-3</v>
      </c>
      <c r="AL110" s="289">
        <v>254</v>
      </c>
      <c r="AM110" s="290">
        <v>530</v>
      </c>
      <c r="AN110" s="291">
        <v>9.5238095238095247E-3</v>
      </c>
      <c r="AO110" s="290">
        <v>480</v>
      </c>
      <c r="AP110" s="290">
        <v>580</v>
      </c>
      <c r="AQ110" s="291">
        <v>9.5238095238095247E-3</v>
      </c>
      <c r="AR110" s="291">
        <v>1.904761904761905E-3</v>
      </c>
      <c r="AS110" s="204" t="s">
        <v>345</v>
      </c>
    </row>
    <row r="111" spans="1:45" ht="11.25" x14ac:dyDescent="0.2">
      <c r="B111" s="40" t="s">
        <v>246</v>
      </c>
      <c r="C111" s="289">
        <v>59</v>
      </c>
      <c r="D111" s="290">
        <v>260</v>
      </c>
      <c r="E111" s="291">
        <v>1.9607843137254902E-2</v>
      </c>
      <c r="F111" s="290">
        <v>250</v>
      </c>
      <c r="G111" s="290">
        <v>270</v>
      </c>
      <c r="H111" s="291">
        <v>1.9607843137254902E-2</v>
      </c>
      <c r="I111" s="291">
        <v>3.9215686274509803E-3</v>
      </c>
      <c r="J111" s="289">
        <v>238</v>
      </c>
      <c r="K111" s="290">
        <v>330</v>
      </c>
      <c r="L111" s="291">
        <v>3.125E-2</v>
      </c>
      <c r="M111" s="290">
        <v>300</v>
      </c>
      <c r="N111" s="290">
        <v>350</v>
      </c>
      <c r="O111" s="291">
        <v>3.125E-2</v>
      </c>
      <c r="P111" s="291">
        <v>6.2500000000000003E-3</v>
      </c>
      <c r="Q111" s="289">
        <v>102</v>
      </c>
      <c r="R111" s="290">
        <v>360</v>
      </c>
      <c r="S111" s="291">
        <v>0</v>
      </c>
      <c r="T111" s="290">
        <v>335</v>
      </c>
      <c r="U111" s="290">
        <v>390</v>
      </c>
      <c r="V111" s="291">
        <v>0</v>
      </c>
      <c r="W111" s="291">
        <v>0</v>
      </c>
      <c r="X111" s="289">
        <v>67</v>
      </c>
      <c r="Y111" s="290">
        <v>310</v>
      </c>
      <c r="Z111" s="291">
        <v>0</v>
      </c>
      <c r="AA111" s="290">
        <v>290</v>
      </c>
      <c r="AB111" s="290">
        <v>350</v>
      </c>
      <c r="AC111" s="291">
        <v>0</v>
      </c>
      <c r="AD111" s="291">
        <v>0</v>
      </c>
      <c r="AE111" s="289">
        <v>655</v>
      </c>
      <c r="AF111" s="290">
        <v>360</v>
      </c>
      <c r="AG111" s="291">
        <v>0</v>
      </c>
      <c r="AH111" s="290">
        <v>330</v>
      </c>
      <c r="AI111" s="290">
        <v>400</v>
      </c>
      <c r="AJ111" s="291">
        <v>0</v>
      </c>
      <c r="AK111" s="291">
        <v>0</v>
      </c>
      <c r="AL111" s="289">
        <v>154</v>
      </c>
      <c r="AM111" s="290">
        <v>435</v>
      </c>
      <c r="AN111" s="291">
        <v>3.5714285714285712E-2</v>
      </c>
      <c r="AO111" s="290">
        <v>400</v>
      </c>
      <c r="AP111" s="290">
        <v>460</v>
      </c>
      <c r="AQ111" s="291">
        <v>3.5714285714285712E-2</v>
      </c>
      <c r="AR111" s="291">
        <v>7.1428571428571426E-3</v>
      </c>
      <c r="AS111" s="204" t="s">
        <v>345</v>
      </c>
    </row>
    <row r="112" spans="1:45" ht="11.25" x14ac:dyDescent="0.2">
      <c r="B112" s="40" t="s">
        <v>247</v>
      </c>
      <c r="C112" s="289">
        <v>17</v>
      </c>
      <c r="D112" s="290">
        <v>200</v>
      </c>
      <c r="E112" s="291">
        <v>-0.23076923076923078</v>
      </c>
      <c r="F112" s="290">
        <v>160</v>
      </c>
      <c r="G112" s="290">
        <v>275</v>
      </c>
      <c r="H112" s="291">
        <v>-0.23076923076923078</v>
      </c>
      <c r="I112" s="291">
        <v>-4.6153846153846156E-2</v>
      </c>
      <c r="J112" s="289">
        <v>201</v>
      </c>
      <c r="K112" s="290">
        <v>330</v>
      </c>
      <c r="L112" s="291">
        <v>3.125E-2</v>
      </c>
      <c r="M112" s="290">
        <v>315</v>
      </c>
      <c r="N112" s="290">
        <v>350</v>
      </c>
      <c r="O112" s="291">
        <v>3.125E-2</v>
      </c>
      <c r="P112" s="291">
        <v>6.2500000000000003E-3</v>
      </c>
      <c r="Q112" s="289">
        <v>138</v>
      </c>
      <c r="R112" s="290">
        <v>370</v>
      </c>
      <c r="S112" s="291">
        <v>1.3698630136986301E-2</v>
      </c>
      <c r="T112" s="290">
        <v>340</v>
      </c>
      <c r="U112" s="290">
        <v>400</v>
      </c>
      <c r="V112" s="291">
        <v>1.3698630136986301E-2</v>
      </c>
      <c r="W112" s="291">
        <v>2.7397260273972603E-3</v>
      </c>
      <c r="X112" s="289">
        <v>70</v>
      </c>
      <c r="Y112" s="290">
        <v>340</v>
      </c>
      <c r="Z112" s="291">
        <v>6.25E-2</v>
      </c>
      <c r="AA112" s="290">
        <v>320</v>
      </c>
      <c r="AB112" s="290">
        <v>360</v>
      </c>
      <c r="AC112" s="291">
        <v>6.25E-2</v>
      </c>
      <c r="AD112" s="291">
        <v>1.2500000000000001E-2</v>
      </c>
      <c r="AE112" s="289">
        <v>1248</v>
      </c>
      <c r="AF112" s="290">
        <v>370</v>
      </c>
      <c r="AG112" s="291">
        <v>2.7777777777777776E-2</v>
      </c>
      <c r="AH112" s="290">
        <v>350</v>
      </c>
      <c r="AI112" s="290">
        <v>400</v>
      </c>
      <c r="AJ112" s="291">
        <v>2.7777777777777776E-2</v>
      </c>
      <c r="AK112" s="291">
        <v>5.5555555555555549E-3</v>
      </c>
      <c r="AL112" s="289">
        <v>634</v>
      </c>
      <c r="AM112" s="290">
        <v>420</v>
      </c>
      <c r="AN112" s="291">
        <v>0</v>
      </c>
      <c r="AO112" s="290">
        <v>400</v>
      </c>
      <c r="AP112" s="290">
        <v>450</v>
      </c>
      <c r="AQ112" s="291">
        <v>0</v>
      </c>
      <c r="AR112" s="291">
        <v>0</v>
      </c>
      <c r="AS112" s="204" t="s">
        <v>345</v>
      </c>
    </row>
    <row r="113" spans="1:45" ht="11.25" x14ac:dyDescent="0.2">
      <c r="A113" s="40"/>
      <c r="B113" s="40" t="s">
        <v>248</v>
      </c>
      <c r="C113" s="289">
        <v>191</v>
      </c>
      <c r="D113" s="290">
        <v>240</v>
      </c>
      <c r="E113" s="291">
        <v>4.3478260869565216E-2</v>
      </c>
      <c r="F113" s="290">
        <v>200</v>
      </c>
      <c r="G113" s="290">
        <v>270</v>
      </c>
      <c r="H113" s="291">
        <v>4.3478260869565216E-2</v>
      </c>
      <c r="I113" s="291">
        <v>8.6956521739130436E-3</v>
      </c>
      <c r="J113" s="289">
        <v>490</v>
      </c>
      <c r="K113" s="290">
        <v>340</v>
      </c>
      <c r="L113" s="291">
        <v>3.0303030303030304E-2</v>
      </c>
      <c r="M113" s="290">
        <v>310</v>
      </c>
      <c r="N113" s="290">
        <v>360</v>
      </c>
      <c r="O113" s="291">
        <v>3.0303030303030304E-2</v>
      </c>
      <c r="P113" s="291">
        <v>6.0606060606060606E-3</v>
      </c>
      <c r="Q113" s="289">
        <v>171</v>
      </c>
      <c r="R113" s="290">
        <v>390</v>
      </c>
      <c r="S113" s="291">
        <v>2.6315789473684209E-2</v>
      </c>
      <c r="T113" s="290">
        <v>360</v>
      </c>
      <c r="U113" s="290">
        <v>420</v>
      </c>
      <c r="V113" s="291">
        <v>2.6315789473684209E-2</v>
      </c>
      <c r="W113" s="291">
        <v>5.263157894736842E-3</v>
      </c>
      <c r="X113" s="289">
        <v>41</v>
      </c>
      <c r="Y113" s="290">
        <v>330</v>
      </c>
      <c r="Z113" s="291">
        <v>0</v>
      </c>
      <c r="AA113" s="290">
        <v>300</v>
      </c>
      <c r="AB113" s="290">
        <v>350</v>
      </c>
      <c r="AC113" s="291">
        <v>0</v>
      </c>
      <c r="AD113" s="291">
        <v>0</v>
      </c>
      <c r="AE113" s="289">
        <v>312</v>
      </c>
      <c r="AF113" s="290">
        <v>380</v>
      </c>
      <c r="AG113" s="291">
        <v>2.7027027027027029E-2</v>
      </c>
      <c r="AH113" s="290">
        <v>360</v>
      </c>
      <c r="AI113" s="290">
        <v>400</v>
      </c>
      <c r="AJ113" s="291">
        <v>2.7027027027027029E-2</v>
      </c>
      <c r="AK113" s="291">
        <v>5.4054054054054057E-3</v>
      </c>
      <c r="AL113" s="289">
        <v>68</v>
      </c>
      <c r="AM113" s="290">
        <v>420</v>
      </c>
      <c r="AN113" s="291">
        <v>0.05</v>
      </c>
      <c r="AO113" s="290">
        <v>400</v>
      </c>
      <c r="AP113" s="290">
        <v>460</v>
      </c>
      <c r="AQ113" s="291">
        <v>0.05</v>
      </c>
      <c r="AR113" s="291">
        <v>0.01</v>
      </c>
      <c r="AS113" s="204" t="s">
        <v>345</v>
      </c>
    </row>
    <row r="114" spans="1:45" ht="11.25" x14ac:dyDescent="0.2">
      <c r="A114" s="40"/>
      <c r="B114" s="40" t="s">
        <v>249</v>
      </c>
      <c r="C114" s="289" t="s">
        <v>41</v>
      </c>
      <c r="D114" s="290" t="s">
        <v>41</v>
      </c>
      <c r="E114" s="291" t="s">
        <v>41</v>
      </c>
      <c r="F114" s="290" t="s">
        <v>41</v>
      </c>
      <c r="G114" s="290" t="s">
        <v>41</v>
      </c>
      <c r="H114" s="291" t="s">
        <v>41</v>
      </c>
      <c r="I114" s="291" t="s">
        <v>41</v>
      </c>
      <c r="J114" s="289">
        <v>159</v>
      </c>
      <c r="K114" s="290">
        <v>300</v>
      </c>
      <c r="L114" s="291">
        <v>2.3890784982935155E-2</v>
      </c>
      <c r="M114" s="290">
        <v>290</v>
      </c>
      <c r="N114" s="290">
        <v>315</v>
      </c>
      <c r="O114" s="291">
        <v>2.3890784982935155E-2</v>
      </c>
      <c r="P114" s="291">
        <v>4.7781569965870312E-3</v>
      </c>
      <c r="Q114" s="289">
        <v>128</v>
      </c>
      <c r="R114" s="290">
        <v>330</v>
      </c>
      <c r="S114" s="291">
        <v>1.5384615384615385E-2</v>
      </c>
      <c r="T114" s="290">
        <v>320</v>
      </c>
      <c r="U114" s="290">
        <v>350</v>
      </c>
      <c r="V114" s="291">
        <v>1.5384615384615385E-2</v>
      </c>
      <c r="W114" s="291">
        <v>3.0769230769230769E-3</v>
      </c>
      <c r="X114" s="289">
        <v>81</v>
      </c>
      <c r="Y114" s="290">
        <v>320</v>
      </c>
      <c r="Z114" s="291">
        <v>6.6666666666666666E-2</v>
      </c>
      <c r="AA114" s="290">
        <v>290</v>
      </c>
      <c r="AB114" s="290">
        <v>330</v>
      </c>
      <c r="AC114" s="291">
        <v>6.6666666666666666E-2</v>
      </c>
      <c r="AD114" s="291">
        <v>1.3333333333333332E-2</v>
      </c>
      <c r="AE114" s="289">
        <v>983</v>
      </c>
      <c r="AF114" s="290">
        <v>350</v>
      </c>
      <c r="AG114" s="291">
        <v>0</v>
      </c>
      <c r="AH114" s="290">
        <v>330</v>
      </c>
      <c r="AI114" s="290">
        <v>370</v>
      </c>
      <c r="AJ114" s="291">
        <v>0</v>
      </c>
      <c r="AK114" s="291">
        <v>0</v>
      </c>
      <c r="AL114" s="289">
        <v>695</v>
      </c>
      <c r="AM114" s="290">
        <v>390</v>
      </c>
      <c r="AN114" s="291">
        <v>1.2987012987012988E-2</v>
      </c>
      <c r="AO114" s="290">
        <v>370</v>
      </c>
      <c r="AP114" s="290">
        <v>420</v>
      </c>
      <c r="AQ114" s="291">
        <v>1.2987012987012988E-2</v>
      </c>
      <c r="AR114" s="291">
        <v>2.5974025974025974E-3</v>
      </c>
      <c r="AS114" s="204" t="s">
        <v>345</v>
      </c>
    </row>
    <row r="115" spans="1:45" ht="11.25" x14ac:dyDescent="0.2">
      <c r="A115" s="40"/>
      <c r="B115" s="40" t="s">
        <v>250</v>
      </c>
      <c r="C115" s="289">
        <v>142</v>
      </c>
      <c r="D115" s="290">
        <v>270</v>
      </c>
      <c r="E115" s="291">
        <v>0</v>
      </c>
      <c r="F115" s="290">
        <v>242</v>
      </c>
      <c r="G115" s="290">
        <v>340</v>
      </c>
      <c r="H115" s="291">
        <v>0</v>
      </c>
      <c r="I115" s="291">
        <v>0</v>
      </c>
      <c r="J115" s="289">
        <v>560</v>
      </c>
      <c r="K115" s="290">
        <v>360</v>
      </c>
      <c r="L115" s="291">
        <v>2.8571428571428571E-2</v>
      </c>
      <c r="M115" s="290">
        <v>330</v>
      </c>
      <c r="N115" s="290">
        <v>400</v>
      </c>
      <c r="O115" s="291">
        <v>2.8571428571428571E-2</v>
      </c>
      <c r="P115" s="291">
        <v>5.7142857142857143E-3</v>
      </c>
      <c r="Q115" s="289">
        <v>223</v>
      </c>
      <c r="R115" s="290">
        <v>440</v>
      </c>
      <c r="S115" s="291">
        <v>4.7619047619047616E-2</v>
      </c>
      <c r="T115" s="290">
        <v>385</v>
      </c>
      <c r="U115" s="290">
        <v>500</v>
      </c>
      <c r="V115" s="291">
        <v>4.7619047619047616E-2</v>
      </c>
      <c r="W115" s="291">
        <v>9.5238095238095229E-3</v>
      </c>
      <c r="X115" s="289">
        <v>56</v>
      </c>
      <c r="Y115" s="290">
        <v>350</v>
      </c>
      <c r="Z115" s="291">
        <v>0</v>
      </c>
      <c r="AA115" s="290">
        <v>320</v>
      </c>
      <c r="AB115" s="290">
        <v>425</v>
      </c>
      <c r="AC115" s="291">
        <v>0</v>
      </c>
      <c r="AD115" s="291">
        <v>0</v>
      </c>
      <c r="AE115" s="289">
        <v>552</v>
      </c>
      <c r="AF115" s="290">
        <v>400</v>
      </c>
      <c r="AG115" s="291">
        <v>2.564102564102564E-2</v>
      </c>
      <c r="AH115" s="290">
        <v>370</v>
      </c>
      <c r="AI115" s="290">
        <v>420</v>
      </c>
      <c r="AJ115" s="291">
        <v>2.564102564102564E-2</v>
      </c>
      <c r="AK115" s="291">
        <v>5.1282051282051282E-3</v>
      </c>
      <c r="AL115" s="289">
        <v>108</v>
      </c>
      <c r="AM115" s="290">
        <v>500</v>
      </c>
      <c r="AN115" s="291">
        <v>4.1666666666666664E-2</v>
      </c>
      <c r="AO115" s="290">
        <v>420</v>
      </c>
      <c r="AP115" s="290">
        <v>600</v>
      </c>
      <c r="AQ115" s="291">
        <v>4.1666666666666664E-2</v>
      </c>
      <c r="AR115" s="291">
        <v>8.3333333333333332E-3</v>
      </c>
      <c r="AS115" s="204" t="s">
        <v>345</v>
      </c>
    </row>
    <row r="116" spans="1:45" s="152" customFormat="1" ht="11.25" x14ac:dyDescent="0.2">
      <c r="B116" s="138" t="s">
        <v>37</v>
      </c>
      <c r="C116" s="289">
        <v>658</v>
      </c>
      <c r="D116" s="290">
        <v>260</v>
      </c>
      <c r="E116" s="291">
        <v>0.04</v>
      </c>
      <c r="F116" s="290">
        <v>235</v>
      </c>
      <c r="G116" s="290">
        <v>290</v>
      </c>
      <c r="H116" s="291">
        <v>0.04</v>
      </c>
      <c r="I116" s="291">
        <v>8.0000000000000002E-3</v>
      </c>
      <c r="J116" s="289">
        <v>2677</v>
      </c>
      <c r="K116" s="290">
        <v>330</v>
      </c>
      <c r="L116" s="291">
        <v>3.125E-2</v>
      </c>
      <c r="M116" s="290">
        <v>300</v>
      </c>
      <c r="N116" s="290">
        <v>360</v>
      </c>
      <c r="O116" s="291">
        <v>3.125E-2</v>
      </c>
      <c r="P116" s="291">
        <v>6.2500000000000003E-3</v>
      </c>
      <c r="Q116" s="289">
        <v>1162</v>
      </c>
      <c r="R116" s="290">
        <v>380</v>
      </c>
      <c r="S116" s="291">
        <v>2.7027027027027029E-2</v>
      </c>
      <c r="T116" s="290">
        <v>350</v>
      </c>
      <c r="U116" s="290">
        <v>420</v>
      </c>
      <c r="V116" s="291">
        <v>2.7027027027027029E-2</v>
      </c>
      <c r="W116" s="291">
        <v>5.4054054054054057E-3</v>
      </c>
      <c r="X116" s="289">
        <v>524</v>
      </c>
      <c r="Y116" s="290">
        <v>330</v>
      </c>
      <c r="Z116" s="291">
        <v>3.125E-2</v>
      </c>
      <c r="AA116" s="290">
        <v>310</v>
      </c>
      <c r="AB116" s="290">
        <v>350</v>
      </c>
      <c r="AC116" s="291">
        <v>3.125E-2</v>
      </c>
      <c r="AD116" s="291">
        <v>6.2500000000000003E-3</v>
      </c>
      <c r="AE116" s="289">
        <v>6353</v>
      </c>
      <c r="AF116" s="290">
        <v>370</v>
      </c>
      <c r="AG116" s="291">
        <v>1.3698630136986301E-2</v>
      </c>
      <c r="AH116" s="290">
        <v>350</v>
      </c>
      <c r="AI116" s="290">
        <v>390</v>
      </c>
      <c r="AJ116" s="291">
        <v>1.3698630136986301E-2</v>
      </c>
      <c r="AK116" s="291">
        <v>2.7397260273972603E-3</v>
      </c>
      <c r="AL116" s="289">
        <v>4675</v>
      </c>
      <c r="AM116" s="290">
        <v>415</v>
      </c>
      <c r="AN116" s="291">
        <v>0</v>
      </c>
      <c r="AO116" s="290">
        <v>390</v>
      </c>
      <c r="AP116" s="290">
        <v>450</v>
      </c>
      <c r="AQ116" s="291">
        <v>0</v>
      </c>
      <c r="AR116" s="291">
        <v>0</v>
      </c>
      <c r="AS116" s="204"/>
    </row>
    <row r="117" spans="1:45" ht="11.25" x14ac:dyDescent="0.2">
      <c r="A117" s="37" t="s">
        <v>24</v>
      </c>
      <c r="B117" s="40" t="s">
        <v>251</v>
      </c>
      <c r="C117" s="289">
        <v>19</v>
      </c>
      <c r="D117" s="290">
        <v>265</v>
      </c>
      <c r="E117" s="291">
        <v>0.06</v>
      </c>
      <c r="F117" s="290">
        <v>250</v>
      </c>
      <c r="G117" s="290">
        <v>295</v>
      </c>
      <c r="H117" s="291">
        <v>0.06</v>
      </c>
      <c r="I117" s="291">
        <v>1.2E-2</v>
      </c>
      <c r="J117" s="289">
        <v>220</v>
      </c>
      <c r="K117" s="290">
        <v>330</v>
      </c>
      <c r="L117" s="291">
        <v>3.125E-2</v>
      </c>
      <c r="M117" s="290">
        <v>297</v>
      </c>
      <c r="N117" s="290">
        <v>360</v>
      </c>
      <c r="O117" s="291">
        <v>3.125E-2</v>
      </c>
      <c r="P117" s="291">
        <v>6.2500000000000003E-3</v>
      </c>
      <c r="Q117" s="289">
        <v>166</v>
      </c>
      <c r="R117" s="290">
        <v>395</v>
      </c>
      <c r="S117" s="291">
        <v>1.282051282051282E-2</v>
      </c>
      <c r="T117" s="290">
        <v>350</v>
      </c>
      <c r="U117" s="290">
        <v>440</v>
      </c>
      <c r="V117" s="291">
        <v>1.282051282051282E-2</v>
      </c>
      <c r="W117" s="291">
        <v>2.5641025641025641E-3</v>
      </c>
      <c r="X117" s="289">
        <v>219</v>
      </c>
      <c r="Y117" s="290">
        <v>320</v>
      </c>
      <c r="Z117" s="291">
        <v>0</v>
      </c>
      <c r="AA117" s="290">
        <v>300</v>
      </c>
      <c r="AB117" s="290">
        <v>350</v>
      </c>
      <c r="AC117" s="291">
        <v>0</v>
      </c>
      <c r="AD117" s="291">
        <v>0</v>
      </c>
      <c r="AE117" s="289">
        <v>827</v>
      </c>
      <c r="AF117" s="290">
        <v>385</v>
      </c>
      <c r="AG117" s="291">
        <v>4.0540540540540543E-2</v>
      </c>
      <c r="AH117" s="290">
        <v>350</v>
      </c>
      <c r="AI117" s="290">
        <v>435</v>
      </c>
      <c r="AJ117" s="291">
        <v>4.0540540540540543E-2</v>
      </c>
      <c r="AK117" s="291">
        <v>8.1081081081081086E-3</v>
      </c>
      <c r="AL117" s="289">
        <v>274</v>
      </c>
      <c r="AM117" s="290">
        <v>495</v>
      </c>
      <c r="AN117" s="291">
        <v>3.125E-2</v>
      </c>
      <c r="AO117" s="290">
        <v>435</v>
      </c>
      <c r="AP117" s="290">
        <v>560</v>
      </c>
      <c r="AQ117" s="291">
        <v>3.125E-2</v>
      </c>
      <c r="AR117" s="291">
        <v>6.2500000000000003E-3</v>
      </c>
      <c r="AS117" s="204" t="s">
        <v>345</v>
      </c>
    </row>
    <row r="118" spans="1:45" ht="11.25" x14ac:dyDescent="0.2">
      <c r="B118" s="40" t="s">
        <v>10</v>
      </c>
      <c r="C118" s="289">
        <v>270</v>
      </c>
      <c r="D118" s="290">
        <v>250</v>
      </c>
      <c r="E118" s="291">
        <v>4.1666666666666664E-2</v>
      </c>
      <c r="F118" s="290">
        <v>220</v>
      </c>
      <c r="G118" s="290">
        <v>299</v>
      </c>
      <c r="H118" s="291">
        <v>4.1666666666666664E-2</v>
      </c>
      <c r="I118" s="291">
        <v>8.3333333333333332E-3</v>
      </c>
      <c r="J118" s="289">
        <v>674</v>
      </c>
      <c r="K118" s="290">
        <v>320</v>
      </c>
      <c r="L118" s="291">
        <v>0</v>
      </c>
      <c r="M118" s="290">
        <v>300</v>
      </c>
      <c r="N118" s="290">
        <v>350</v>
      </c>
      <c r="O118" s="291">
        <v>0</v>
      </c>
      <c r="P118" s="291">
        <v>0</v>
      </c>
      <c r="Q118" s="289">
        <v>230</v>
      </c>
      <c r="R118" s="290">
        <v>375</v>
      </c>
      <c r="S118" s="291">
        <v>-1.3157894736842105E-2</v>
      </c>
      <c r="T118" s="290">
        <v>350</v>
      </c>
      <c r="U118" s="290">
        <v>430</v>
      </c>
      <c r="V118" s="291">
        <v>-1.3157894736842105E-2</v>
      </c>
      <c r="W118" s="291">
        <v>-2.631578947368421E-3</v>
      </c>
      <c r="X118" s="289">
        <v>94</v>
      </c>
      <c r="Y118" s="290">
        <v>345</v>
      </c>
      <c r="Z118" s="291">
        <v>2.9850746268656716E-2</v>
      </c>
      <c r="AA118" s="290">
        <v>320</v>
      </c>
      <c r="AB118" s="290">
        <v>360</v>
      </c>
      <c r="AC118" s="291">
        <v>2.9850746268656716E-2</v>
      </c>
      <c r="AD118" s="291">
        <v>5.9701492537313433E-3</v>
      </c>
      <c r="AE118" s="289">
        <v>910</v>
      </c>
      <c r="AF118" s="290">
        <v>395</v>
      </c>
      <c r="AG118" s="291">
        <v>2.5974025974025976E-2</v>
      </c>
      <c r="AH118" s="290">
        <v>360</v>
      </c>
      <c r="AI118" s="290">
        <v>428</v>
      </c>
      <c r="AJ118" s="291">
        <v>2.5974025974025976E-2</v>
      </c>
      <c r="AK118" s="291">
        <v>5.1948051948051948E-3</v>
      </c>
      <c r="AL118" s="289">
        <v>280</v>
      </c>
      <c r="AM118" s="290">
        <v>460</v>
      </c>
      <c r="AN118" s="291">
        <v>0</v>
      </c>
      <c r="AO118" s="290">
        <v>428</v>
      </c>
      <c r="AP118" s="290">
        <v>520</v>
      </c>
      <c r="AQ118" s="291">
        <v>0</v>
      </c>
      <c r="AR118" s="291">
        <v>0</v>
      </c>
      <c r="AS118" s="204" t="s">
        <v>345</v>
      </c>
    </row>
    <row r="119" spans="1:45" ht="11.25" x14ac:dyDescent="0.2">
      <c r="B119" s="40" t="s">
        <v>252</v>
      </c>
      <c r="C119" s="289" t="s">
        <v>41</v>
      </c>
      <c r="D119" s="290" t="s">
        <v>41</v>
      </c>
      <c r="E119" s="291" t="s">
        <v>41</v>
      </c>
      <c r="F119" s="290" t="s">
        <v>41</v>
      </c>
      <c r="G119" s="290" t="s">
        <v>41</v>
      </c>
      <c r="H119" s="291" t="s">
        <v>41</v>
      </c>
      <c r="I119" s="291" t="s">
        <v>41</v>
      </c>
      <c r="J119" s="289">
        <v>149</v>
      </c>
      <c r="K119" s="290">
        <v>320</v>
      </c>
      <c r="L119" s="291">
        <v>0</v>
      </c>
      <c r="M119" s="290">
        <v>300</v>
      </c>
      <c r="N119" s="290">
        <v>340</v>
      </c>
      <c r="O119" s="291">
        <v>0</v>
      </c>
      <c r="P119" s="291">
        <v>0</v>
      </c>
      <c r="Q119" s="289">
        <v>107</v>
      </c>
      <c r="R119" s="290">
        <v>380</v>
      </c>
      <c r="S119" s="291">
        <v>0</v>
      </c>
      <c r="T119" s="290">
        <v>350</v>
      </c>
      <c r="U119" s="290">
        <v>410</v>
      </c>
      <c r="V119" s="291">
        <v>0</v>
      </c>
      <c r="W119" s="291">
        <v>0</v>
      </c>
      <c r="X119" s="289">
        <v>47</v>
      </c>
      <c r="Y119" s="290">
        <v>350</v>
      </c>
      <c r="Z119" s="291">
        <v>2.9411764705882353E-2</v>
      </c>
      <c r="AA119" s="290">
        <v>310</v>
      </c>
      <c r="AB119" s="290">
        <v>375</v>
      </c>
      <c r="AC119" s="291">
        <v>2.9411764705882353E-2</v>
      </c>
      <c r="AD119" s="291">
        <v>5.8823529411764705E-3</v>
      </c>
      <c r="AE119" s="289">
        <v>325</v>
      </c>
      <c r="AF119" s="290">
        <v>400</v>
      </c>
      <c r="AG119" s="291">
        <v>2.564102564102564E-2</v>
      </c>
      <c r="AH119" s="290">
        <v>360</v>
      </c>
      <c r="AI119" s="290">
        <v>450</v>
      </c>
      <c r="AJ119" s="291">
        <v>2.564102564102564E-2</v>
      </c>
      <c r="AK119" s="291">
        <v>5.1282051282051282E-3</v>
      </c>
      <c r="AL119" s="289">
        <v>121</v>
      </c>
      <c r="AM119" s="290">
        <v>500</v>
      </c>
      <c r="AN119" s="291">
        <v>2.0408163265306121E-2</v>
      </c>
      <c r="AO119" s="290">
        <v>450</v>
      </c>
      <c r="AP119" s="290">
        <v>650</v>
      </c>
      <c r="AQ119" s="291">
        <v>2.0408163265306121E-2</v>
      </c>
      <c r="AR119" s="291">
        <v>4.081632653061224E-3</v>
      </c>
      <c r="AS119" s="204" t="s">
        <v>345</v>
      </c>
    </row>
    <row r="120" spans="1:45" ht="11.25" x14ac:dyDescent="0.2">
      <c r="B120" s="40" t="s">
        <v>253</v>
      </c>
      <c r="C120" s="289">
        <v>11</v>
      </c>
      <c r="D120" s="290">
        <v>280</v>
      </c>
      <c r="E120" s="291">
        <v>0</v>
      </c>
      <c r="F120" s="290">
        <v>250</v>
      </c>
      <c r="G120" s="290">
        <v>320</v>
      </c>
      <c r="H120" s="291">
        <v>0</v>
      </c>
      <c r="I120" s="291">
        <v>0</v>
      </c>
      <c r="J120" s="289">
        <v>223</v>
      </c>
      <c r="K120" s="290">
        <v>380</v>
      </c>
      <c r="L120" s="291">
        <v>5.5555555555555552E-2</v>
      </c>
      <c r="M120" s="290">
        <v>350</v>
      </c>
      <c r="N120" s="290">
        <v>410</v>
      </c>
      <c r="O120" s="291">
        <v>5.5555555555555552E-2</v>
      </c>
      <c r="P120" s="291">
        <v>1.111111111111111E-2</v>
      </c>
      <c r="Q120" s="289">
        <v>147</v>
      </c>
      <c r="R120" s="290">
        <v>465</v>
      </c>
      <c r="S120" s="291">
        <v>3.3333333333333333E-2</v>
      </c>
      <c r="T120" s="290">
        <v>420</v>
      </c>
      <c r="U120" s="290">
        <v>500</v>
      </c>
      <c r="V120" s="291">
        <v>3.3333333333333333E-2</v>
      </c>
      <c r="W120" s="291">
        <v>6.6666666666666662E-3</v>
      </c>
      <c r="X120" s="289">
        <v>40</v>
      </c>
      <c r="Y120" s="290">
        <v>425</v>
      </c>
      <c r="Z120" s="291">
        <v>6.25E-2</v>
      </c>
      <c r="AA120" s="290">
        <v>380</v>
      </c>
      <c r="AB120" s="290">
        <v>498</v>
      </c>
      <c r="AC120" s="291">
        <v>6.25E-2</v>
      </c>
      <c r="AD120" s="291">
        <v>1.2500000000000001E-2</v>
      </c>
      <c r="AE120" s="289">
        <v>419</v>
      </c>
      <c r="AF120" s="290">
        <v>490</v>
      </c>
      <c r="AG120" s="291">
        <v>6.5217391304347824E-2</v>
      </c>
      <c r="AH120" s="290">
        <v>430</v>
      </c>
      <c r="AI120" s="290">
        <v>540</v>
      </c>
      <c r="AJ120" s="291">
        <v>6.5217391304347824E-2</v>
      </c>
      <c r="AK120" s="291">
        <v>1.3043478260869565E-2</v>
      </c>
      <c r="AL120" s="289">
        <v>254</v>
      </c>
      <c r="AM120" s="290">
        <v>623</v>
      </c>
      <c r="AN120" s="291">
        <v>2.4671052631578948E-2</v>
      </c>
      <c r="AO120" s="290">
        <v>540</v>
      </c>
      <c r="AP120" s="290">
        <v>780</v>
      </c>
      <c r="AQ120" s="291">
        <v>2.4671052631578948E-2</v>
      </c>
      <c r="AR120" s="291">
        <v>4.9342105263157892E-3</v>
      </c>
      <c r="AS120" s="204" t="s">
        <v>345</v>
      </c>
    </row>
    <row r="121" spans="1:45" ht="11.25" x14ac:dyDescent="0.2">
      <c r="B121" s="40" t="s">
        <v>254</v>
      </c>
      <c r="C121" s="289">
        <v>71</v>
      </c>
      <c r="D121" s="290">
        <v>250</v>
      </c>
      <c r="E121" s="291">
        <v>4.1666666666666664E-2</v>
      </c>
      <c r="F121" s="290">
        <v>250</v>
      </c>
      <c r="G121" s="290">
        <v>275</v>
      </c>
      <c r="H121" s="291">
        <v>4.1666666666666664E-2</v>
      </c>
      <c r="I121" s="291">
        <v>8.3333333333333332E-3</v>
      </c>
      <c r="J121" s="289">
        <v>276</v>
      </c>
      <c r="K121" s="290">
        <v>330</v>
      </c>
      <c r="L121" s="291">
        <v>0</v>
      </c>
      <c r="M121" s="290">
        <v>300</v>
      </c>
      <c r="N121" s="290">
        <v>350</v>
      </c>
      <c r="O121" s="291">
        <v>0</v>
      </c>
      <c r="P121" s="291">
        <v>0</v>
      </c>
      <c r="Q121" s="289">
        <v>192</v>
      </c>
      <c r="R121" s="290">
        <v>378</v>
      </c>
      <c r="S121" s="291">
        <v>2.1621621621621623E-2</v>
      </c>
      <c r="T121" s="290">
        <v>350</v>
      </c>
      <c r="U121" s="290">
        <v>410</v>
      </c>
      <c r="V121" s="291">
        <v>2.1621621621621623E-2</v>
      </c>
      <c r="W121" s="291">
        <v>4.3243243243243244E-3</v>
      </c>
      <c r="X121" s="289">
        <v>79</v>
      </c>
      <c r="Y121" s="290">
        <v>340</v>
      </c>
      <c r="Z121" s="291">
        <v>3.0303030303030304E-2</v>
      </c>
      <c r="AA121" s="290">
        <v>315</v>
      </c>
      <c r="AB121" s="290">
        <v>365</v>
      </c>
      <c r="AC121" s="291">
        <v>3.0303030303030304E-2</v>
      </c>
      <c r="AD121" s="291">
        <v>6.0606060606060606E-3</v>
      </c>
      <c r="AE121" s="289">
        <v>800</v>
      </c>
      <c r="AF121" s="290">
        <v>370</v>
      </c>
      <c r="AG121" s="291">
        <v>8.1743869209809257E-3</v>
      </c>
      <c r="AH121" s="290">
        <v>345</v>
      </c>
      <c r="AI121" s="290">
        <v>420</v>
      </c>
      <c r="AJ121" s="291">
        <v>8.1743869209809257E-3</v>
      </c>
      <c r="AK121" s="291">
        <v>1.6348773841961851E-3</v>
      </c>
      <c r="AL121" s="289">
        <v>256</v>
      </c>
      <c r="AM121" s="290">
        <v>460</v>
      </c>
      <c r="AN121" s="291">
        <v>2.2222222222222223E-2</v>
      </c>
      <c r="AO121" s="290">
        <v>420</v>
      </c>
      <c r="AP121" s="290">
        <v>510</v>
      </c>
      <c r="AQ121" s="291">
        <v>2.2222222222222223E-2</v>
      </c>
      <c r="AR121" s="291">
        <v>4.4444444444444444E-3</v>
      </c>
      <c r="AS121" s="204" t="s">
        <v>345</v>
      </c>
    </row>
    <row r="122" spans="1:45" s="152" customFormat="1" ht="11.25" x14ac:dyDescent="0.2">
      <c r="B122" s="138" t="s">
        <v>37</v>
      </c>
      <c r="C122" s="289">
        <v>380</v>
      </c>
      <c r="D122" s="290">
        <v>250</v>
      </c>
      <c r="E122" s="291">
        <v>4.1666666666666664E-2</v>
      </c>
      <c r="F122" s="290">
        <v>230</v>
      </c>
      <c r="G122" s="290">
        <v>290</v>
      </c>
      <c r="H122" s="291">
        <v>4.1666666666666664E-2</v>
      </c>
      <c r="I122" s="291">
        <v>8.3333333333333332E-3</v>
      </c>
      <c r="J122" s="289">
        <v>1542</v>
      </c>
      <c r="K122" s="290">
        <v>330</v>
      </c>
      <c r="L122" s="291">
        <v>3.125E-2</v>
      </c>
      <c r="M122" s="290">
        <v>300</v>
      </c>
      <c r="N122" s="290">
        <v>360</v>
      </c>
      <c r="O122" s="291">
        <v>3.125E-2</v>
      </c>
      <c r="P122" s="291">
        <v>6.2500000000000003E-3</v>
      </c>
      <c r="Q122" s="289">
        <v>842</v>
      </c>
      <c r="R122" s="290">
        <v>390</v>
      </c>
      <c r="S122" s="291">
        <v>0</v>
      </c>
      <c r="T122" s="290">
        <v>355</v>
      </c>
      <c r="U122" s="290">
        <v>450</v>
      </c>
      <c r="V122" s="291">
        <v>0</v>
      </c>
      <c r="W122" s="291">
        <v>0</v>
      </c>
      <c r="X122" s="289">
        <v>479</v>
      </c>
      <c r="Y122" s="290">
        <v>330</v>
      </c>
      <c r="Z122" s="291">
        <v>0</v>
      </c>
      <c r="AA122" s="290">
        <v>310</v>
      </c>
      <c r="AB122" s="290">
        <v>370</v>
      </c>
      <c r="AC122" s="291">
        <v>0</v>
      </c>
      <c r="AD122" s="291">
        <v>0</v>
      </c>
      <c r="AE122" s="289">
        <v>3281</v>
      </c>
      <c r="AF122" s="290">
        <v>390</v>
      </c>
      <c r="AG122" s="291">
        <v>2.6315789473684209E-2</v>
      </c>
      <c r="AH122" s="290">
        <v>360</v>
      </c>
      <c r="AI122" s="290">
        <v>440</v>
      </c>
      <c r="AJ122" s="291">
        <v>2.6315789473684209E-2</v>
      </c>
      <c r="AK122" s="291">
        <v>5.263157894736842E-3</v>
      </c>
      <c r="AL122" s="289">
        <v>1185</v>
      </c>
      <c r="AM122" s="290">
        <v>500</v>
      </c>
      <c r="AN122" s="291">
        <v>3.0927835051546393E-2</v>
      </c>
      <c r="AO122" s="290">
        <v>440</v>
      </c>
      <c r="AP122" s="290">
        <v>595</v>
      </c>
      <c r="AQ122" s="291">
        <v>3.0927835051546393E-2</v>
      </c>
      <c r="AR122" s="291">
        <v>6.1855670103092789E-3</v>
      </c>
    </row>
    <row r="123" spans="1:45" ht="11.25" x14ac:dyDescent="0.2">
      <c r="A123" s="40" t="s">
        <v>255</v>
      </c>
      <c r="B123" s="40" t="s">
        <v>256</v>
      </c>
      <c r="C123" s="289">
        <v>109</v>
      </c>
      <c r="D123" s="290">
        <v>260</v>
      </c>
      <c r="E123" s="291">
        <v>8.3333333333333329E-2</v>
      </c>
      <c r="F123" s="290">
        <v>230</v>
      </c>
      <c r="G123" s="290">
        <v>290</v>
      </c>
      <c r="H123" s="291">
        <v>8.3333333333333329E-2</v>
      </c>
      <c r="I123" s="291">
        <v>1.6666666666666666E-2</v>
      </c>
      <c r="J123" s="289">
        <v>343</v>
      </c>
      <c r="K123" s="290">
        <v>320</v>
      </c>
      <c r="L123" s="291">
        <v>3.2258064516129031E-2</v>
      </c>
      <c r="M123" s="290">
        <v>295</v>
      </c>
      <c r="N123" s="290">
        <v>340</v>
      </c>
      <c r="O123" s="291">
        <v>3.2258064516129031E-2</v>
      </c>
      <c r="P123" s="291">
        <v>6.4516129032258064E-3</v>
      </c>
      <c r="Q123" s="289">
        <v>111</v>
      </c>
      <c r="R123" s="290">
        <v>390</v>
      </c>
      <c r="S123" s="291">
        <v>3.1746031746031744E-2</v>
      </c>
      <c r="T123" s="290">
        <v>355</v>
      </c>
      <c r="U123" s="290">
        <v>430</v>
      </c>
      <c r="V123" s="291">
        <v>3.1746031746031744E-2</v>
      </c>
      <c r="W123" s="291">
        <v>6.3492063492063492E-3</v>
      </c>
      <c r="X123" s="289">
        <v>95</v>
      </c>
      <c r="Y123" s="290">
        <v>340</v>
      </c>
      <c r="Z123" s="291">
        <v>3.0303030303030304E-2</v>
      </c>
      <c r="AA123" s="290">
        <v>315</v>
      </c>
      <c r="AB123" s="290">
        <v>360</v>
      </c>
      <c r="AC123" s="291">
        <v>3.0303030303030304E-2</v>
      </c>
      <c r="AD123" s="291">
        <v>6.0606060606060606E-3</v>
      </c>
      <c r="AE123" s="289">
        <v>694</v>
      </c>
      <c r="AF123" s="290">
        <v>390</v>
      </c>
      <c r="AG123" s="291">
        <v>0.04</v>
      </c>
      <c r="AH123" s="290">
        <v>360</v>
      </c>
      <c r="AI123" s="290">
        <v>410</v>
      </c>
      <c r="AJ123" s="291">
        <v>0.04</v>
      </c>
      <c r="AK123" s="291">
        <v>8.0000000000000002E-3</v>
      </c>
      <c r="AL123" s="289">
        <v>374</v>
      </c>
      <c r="AM123" s="290">
        <v>440</v>
      </c>
      <c r="AN123" s="291">
        <v>2.3255813953488372E-2</v>
      </c>
      <c r="AO123" s="290">
        <v>410</v>
      </c>
      <c r="AP123" s="290">
        <v>485</v>
      </c>
      <c r="AQ123" s="291">
        <v>2.3255813953488372E-2</v>
      </c>
      <c r="AR123" s="291">
        <v>4.6511627906976744E-3</v>
      </c>
      <c r="AS123" s="204" t="s">
        <v>344</v>
      </c>
    </row>
    <row r="124" spans="1:45" ht="11.25" x14ac:dyDescent="0.2">
      <c r="A124" s="40"/>
      <c r="B124" s="40" t="s">
        <v>257</v>
      </c>
      <c r="C124" s="289">
        <v>33</v>
      </c>
      <c r="D124" s="290">
        <v>210</v>
      </c>
      <c r="E124" s="291">
        <v>0.10526315789473684</v>
      </c>
      <c r="F124" s="290">
        <v>200</v>
      </c>
      <c r="G124" s="290">
        <v>230</v>
      </c>
      <c r="H124" s="291">
        <v>0.10526315789473684</v>
      </c>
      <c r="I124" s="291">
        <v>2.1052631578947368E-2</v>
      </c>
      <c r="J124" s="289">
        <v>83</v>
      </c>
      <c r="K124" s="290">
        <v>280</v>
      </c>
      <c r="L124" s="291">
        <v>2.1897810218978103E-2</v>
      </c>
      <c r="M124" s="290">
        <v>260</v>
      </c>
      <c r="N124" s="290">
        <v>300</v>
      </c>
      <c r="O124" s="291">
        <v>2.1897810218978103E-2</v>
      </c>
      <c r="P124" s="291">
        <v>4.3795620437956208E-3</v>
      </c>
      <c r="Q124" s="289">
        <v>30</v>
      </c>
      <c r="R124" s="290">
        <v>323</v>
      </c>
      <c r="S124" s="291">
        <v>1.5723270440251572E-2</v>
      </c>
      <c r="T124" s="290">
        <v>290</v>
      </c>
      <c r="U124" s="290">
        <v>360</v>
      </c>
      <c r="V124" s="291">
        <v>1.5723270440251572E-2</v>
      </c>
      <c r="W124" s="291">
        <v>3.1446540880503146E-3</v>
      </c>
      <c r="X124" s="289">
        <v>134</v>
      </c>
      <c r="Y124" s="290">
        <v>270</v>
      </c>
      <c r="Z124" s="291">
        <v>0.08</v>
      </c>
      <c r="AA124" s="290">
        <v>250</v>
      </c>
      <c r="AB124" s="290">
        <v>285</v>
      </c>
      <c r="AC124" s="291">
        <v>0.08</v>
      </c>
      <c r="AD124" s="291">
        <v>1.6E-2</v>
      </c>
      <c r="AE124" s="289">
        <v>456</v>
      </c>
      <c r="AF124" s="290">
        <v>300</v>
      </c>
      <c r="AG124" s="291">
        <v>7.1428571428571425E-2</v>
      </c>
      <c r="AH124" s="290">
        <v>270</v>
      </c>
      <c r="AI124" s="290">
        <v>340</v>
      </c>
      <c r="AJ124" s="291">
        <v>7.1428571428571425E-2</v>
      </c>
      <c r="AK124" s="291">
        <v>1.4285714285714285E-2</v>
      </c>
      <c r="AL124" s="289">
        <v>56</v>
      </c>
      <c r="AM124" s="290">
        <v>370</v>
      </c>
      <c r="AN124" s="291">
        <v>8.8235294117647065E-2</v>
      </c>
      <c r="AO124" s="290">
        <v>340</v>
      </c>
      <c r="AP124" s="290">
        <v>400</v>
      </c>
      <c r="AQ124" s="291">
        <v>8.8235294117647065E-2</v>
      </c>
      <c r="AR124" s="291">
        <v>1.7647058823529412E-2</v>
      </c>
      <c r="AS124" s="204" t="s">
        <v>344</v>
      </c>
    </row>
    <row r="125" spans="1:45" ht="11.25" x14ac:dyDescent="0.2">
      <c r="A125" s="40"/>
      <c r="B125" s="40" t="s">
        <v>372</v>
      </c>
      <c r="C125" s="289">
        <v>145</v>
      </c>
      <c r="D125" s="290">
        <v>280</v>
      </c>
      <c r="E125" s="291">
        <v>0.21739130434782608</v>
      </c>
      <c r="F125" s="290">
        <v>210</v>
      </c>
      <c r="G125" s="290">
        <v>320</v>
      </c>
      <c r="H125" s="291">
        <v>0.21739130434782608</v>
      </c>
      <c r="I125" s="291">
        <v>4.3478260869565216E-2</v>
      </c>
      <c r="J125" s="289">
        <v>284</v>
      </c>
      <c r="K125" s="290">
        <v>320</v>
      </c>
      <c r="L125" s="291">
        <v>6.6666666666666666E-2</v>
      </c>
      <c r="M125" s="290">
        <v>285</v>
      </c>
      <c r="N125" s="290">
        <v>380</v>
      </c>
      <c r="O125" s="291">
        <v>6.6666666666666666E-2</v>
      </c>
      <c r="P125" s="291">
        <v>1.3333333333333332E-2</v>
      </c>
      <c r="Q125" s="289">
        <v>89</v>
      </c>
      <c r="R125" s="290">
        <v>390</v>
      </c>
      <c r="S125" s="291">
        <v>0.11428571428571428</v>
      </c>
      <c r="T125" s="290">
        <v>350</v>
      </c>
      <c r="U125" s="290">
        <v>450</v>
      </c>
      <c r="V125" s="291">
        <v>0.11428571428571428</v>
      </c>
      <c r="W125" s="291">
        <v>2.2857142857142857E-2</v>
      </c>
      <c r="X125" s="289">
        <v>124</v>
      </c>
      <c r="Y125" s="290">
        <v>320</v>
      </c>
      <c r="Z125" s="291">
        <v>0</v>
      </c>
      <c r="AA125" s="290">
        <v>300</v>
      </c>
      <c r="AB125" s="290">
        <v>360</v>
      </c>
      <c r="AC125" s="291">
        <v>0</v>
      </c>
      <c r="AD125" s="291">
        <v>0</v>
      </c>
      <c r="AE125" s="289">
        <v>446</v>
      </c>
      <c r="AF125" s="290">
        <v>350</v>
      </c>
      <c r="AG125" s="291">
        <v>2.9411764705882353E-2</v>
      </c>
      <c r="AH125" s="290">
        <v>320</v>
      </c>
      <c r="AI125" s="290">
        <v>380</v>
      </c>
      <c r="AJ125" s="291">
        <v>2.9411764705882353E-2</v>
      </c>
      <c r="AK125" s="291">
        <v>5.8823529411764705E-3</v>
      </c>
      <c r="AL125" s="289">
        <v>91</v>
      </c>
      <c r="AM125" s="290">
        <v>450</v>
      </c>
      <c r="AN125" s="291">
        <v>-2.1739130434782608E-2</v>
      </c>
      <c r="AO125" s="290">
        <v>380</v>
      </c>
      <c r="AP125" s="290">
        <v>520</v>
      </c>
      <c r="AQ125" s="291">
        <v>-2.1739130434782608E-2</v>
      </c>
      <c r="AR125" s="291">
        <v>-4.3478260869565218E-3</v>
      </c>
      <c r="AS125" s="204" t="s">
        <v>344</v>
      </c>
    </row>
    <row r="126" spans="1:45" ht="11.25" x14ac:dyDescent="0.2">
      <c r="B126" s="40" t="s">
        <v>258</v>
      </c>
      <c r="C126" s="289">
        <v>112</v>
      </c>
      <c r="D126" s="290">
        <v>220</v>
      </c>
      <c r="E126" s="291">
        <v>0</v>
      </c>
      <c r="F126" s="290">
        <v>210</v>
      </c>
      <c r="G126" s="290">
        <v>240</v>
      </c>
      <c r="H126" s="291">
        <v>0</v>
      </c>
      <c r="I126" s="291">
        <v>0</v>
      </c>
      <c r="J126" s="289">
        <v>139</v>
      </c>
      <c r="K126" s="290">
        <v>300</v>
      </c>
      <c r="L126" s="291">
        <v>3.4482758620689655E-2</v>
      </c>
      <c r="M126" s="290">
        <v>270</v>
      </c>
      <c r="N126" s="290">
        <v>340</v>
      </c>
      <c r="O126" s="291">
        <v>3.4482758620689655E-2</v>
      </c>
      <c r="P126" s="291">
        <v>6.8965517241379309E-3</v>
      </c>
      <c r="Q126" s="289">
        <v>30</v>
      </c>
      <c r="R126" s="290">
        <v>440</v>
      </c>
      <c r="S126" s="291">
        <v>0.11392405063291139</v>
      </c>
      <c r="T126" s="290">
        <v>385</v>
      </c>
      <c r="U126" s="290">
        <v>480</v>
      </c>
      <c r="V126" s="291">
        <v>0.11392405063291139</v>
      </c>
      <c r="W126" s="291">
        <v>2.2784810126582278E-2</v>
      </c>
      <c r="X126" s="289">
        <v>88</v>
      </c>
      <c r="Y126" s="290">
        <v>343</v>
      </c>
      <c r="Z126" s="291">
        <v>3.9393939393939391E-2</v>
      </c>
      <c r="AA126" s="290">
        <v>305</v>
      </c>
      <c r="AB126" s="290">
        <v>380</v>
      </c>
      <c r="AC126" s="291">
        <v>3.9393939393939391E-2</v>
      </c>
      <c r="AD126" s="291">
        <v>7.8787878787878775E-3</v>
      </c>
      <c r="AE126" s="289">
        <v>282</v>
      </c>
      <c r="AF126" s="290">
        <v>390</v>
      </c>
      <c r="AG126" s="291">
        <v>5.4054054054054057E-2</v>
      </c>
      <c r="AH126" s="290">
        <v>350</v>
      </c>
      <c r="AI126" s="290">
        <v>430</v>
      </c>
      <c r="AJ126" s="291">
        <v>5.4054054054054057E-2</v>
      </c>
      <c r="AK126" s="291">
        <v>1.0810810810810811E-2</v>
      </c>
      <c r="AL126" s="289">
        <v>44</v>
      </c>
      <c r="AM126" s="290">
        <v>528</v>
      </c>
      <c r="AN126" s="291">
        <v>0.11627906976744186</v>
      </c>
      <c r="AO126" s="290">
        <v>430</v>
      </c>
      <c r="AP126" s="290">
        <v>600</v>
      </c>
      <c r="AQ126" s="291">
        <v>0.11627906976744186</v>
      </c>
      <c r="AR126" s="291">
        <v>2.3255813953488372E-2</v>
      </c>
      <c r="AS126" s="204" t="s">
        <v>344</v>
      </c>
    </row>
    <row r="127" spans="1:45" ht="11.25" x14ac:dyDescent="0.2">
      <c r="B127" s="40" t="s">
        <v>259</v>
      </c>
      <c r="C127" s="289" t="s">
        <v>41</v>
      </c>
      <c r="D127" s="290" t="s">
        <v>41</v>
      </c>
      <c r="E127" s="291" t="s">
        <v>41</v>
      </c>
      <c r="F127" s="290" t="s">
        <v>41</v>
      </c>
      <c r="G127" s="290" t="s">
        <v>41</v>
      </c>
      <c r="H127" s="291" t="s">
        <v>41</v>
      </c>
      <c r="I127" s="291" t="s">
        <v>41</v>
      </c>
      <c r="J127" s="289">
        <v>56</v>
      </c>
      <c r="K127" s="290">
        <v>310</v>
      </c>
      <c r="L127" s="291">
        <v>6.8965517241379309E-2</v>
      </c>
      <c r="M127" s="290">
        <v>290</v>
      </c>
      <c r="N127" s="290">
        <v>325</v>
      </c>
      <c r="O127" s="291">
        <v>6.8965517241379309E-2</v>
      </c>
      <c r="P127" s="291">
        <v>1.3793103448275862E-2</v>
      </c>
      <c r="Q127" s="289">
        <v>37</v>
      </c>
      <c r="R127" s="290">
        <v>360</v>
      </c>
      <c r="S127" s="291">
        <v>4.3478260869565216E-2</v>
      </c>
      <c r="T127" s="290">
        <v>340</v>
      </c>
      <c r="U127" s="290">
        <v>380</v>
      </c>
      <c r="V127" s="291">
        <v>4.3478260869565216E-2</v>
      </c>
      <c r="W127" s="291">
        <v>8.6956521739130436E-3</v>
      </c>
      <c r="X127" s="289">
        <v>19</v>
      </c>
      <c r="Y127" s="290">
        <v>320</v>
      </c>
      <c r="Z127" s="291">
        <v>6.6666666666666666E-2</v>
      </c>
      <c r="AA127" s="290">
        <v>300</v>
      </c>
      <c r="AB127" s="290">
        <v>360</v>
      </c>
      <c r="AC127" s="291">
        <v>6.6666666666666666E-2</v>
      </c>
      <c r="AD127" s="291">
        <v>1.3333333333333332E-2</v>
      </c>
      <c r="AE127" s="289">
        <v>174</v>
      </c>
      <c r="AF127" s="290">
        <v>380</v>
      </c>
      <c r="AG127" s="291">
        <v>0</v>
      </c>
      <c r="AH127" s="290">
        <v>360</v>
      </c>
      <c r="AI127" s="290">
        <v>435</v>
      </c>
      <c r="AJ127" s="291">
        <v>0</v>
      </c>
      <c r="AK127" s="291">
        <v>0</v>
      </c>
      <c r="AL127" s="289">
        <v>146</v>
      </c>
      <c r="AM127" s="290">
        <v>450</v>
      </c>
      <c r="AN127" s="291">
        <v>2.2727272727272728E-2</v>
      </c>
      <c r="AO127" s="290">
        <v>435</v>
      </c>
      <c r="AP127" s="290">
        <v>480</v>
      </c>
      <c r="AQ127" s="291">
        <v>2.2727272727272728E-2</v>
      </c>
      <c r="AR127" s="291">
        <v>4.5454545454545452E-3</v>
      </c>
      <c r="AS127" s="204" t="s">
        <v>344</v>
      </c>
    </row>
    <row r="128" spans="1:45" ht="11.25" x14ac:dyDescent="0.2">
      <c r="B128" s="40" t="s">
        <v>260</v>
      </c>
      <c r="C128" s="289">
        <v>41</v>
      </c>
      <c r="D128" s="290">
        <v>220</v>
      </c>
      <c r="E128" s="291">
        <v>-4.3478260869565216E-2</v>
      </c>
      <c r="F128" s="290">
        <v>195</v>
      </c>
      <c r="G128" s="290">
        <v>250</v>
      </c>
      <c r="H128" s="291">
        <v>-4.3478260869565216E-2</v>
      </c>
      <c r="I128" s="291">
        <v>-8.6956521739130436E-3</v>
      </c>
      <c r="J128" s="289">
        <v>106</v>
      </c>
      <c r="K128" s="290">
        <v>328</v>
      </c>
      <c r="L128" s="291">
        <v>5.8064516129032261E-2</v>
      </c>
      <c r="M128" s="290">
        <v>300</v>
      </c>
      <c r="N128" s="290">
        <v>360</v>
      </c>
      <c r="O128" s="291">
        <v>5.8064516129032261E-2</v>
      </c>
      <c r="P128" s="291">
        <v>1.1612903225806452E-2</v>
      </c>
      <c r="Q128" s="289">
        <v>27</v>
      </c>
      <c r="R128" s="290">
        <v>485</v>
      </c>
      <c r="S128" s="291">
        <v>7.7777777777777779E-2</v>
      </c>
      <c r="T128" s="290">
        <v>450</v>
      </c>
      <c r="U128" s="290">
        <v>540</v>
      </c>
      <c r="V128" s="291">
        <v>7.7777777777777779E-2</v>
      </c>
      <c r="W128" s="291">
        <v>1.5555555555555555E-2</v>
      </c>
      <c r="X128" s="289">
        <v>35</v>
      </c>
      <c r="Y128" s="290">
        <v>360</v>
      </c>
      <c r="Z128" s="291">
        <v>0.1076923076923077</v>
      </c>
      <c r="AA128" s="290">
        <v>325</v>
      </c>
      <c r="AB128" s="290">
        <v>410</v>
      </c>
      <c r="AC128" s="291">
        <v>0.1076923076923077</v>
      </c>
      <c r="AD128" s="291">
        <v>2.1538461538461541E-2</v>
      </c>
      <c r="AE128" s="289">
        <v>112</v>
      </c>
      <c r="AF128" s="290">
        <v>415</v>
      </c>
      <c r="AG128" s="291">
        <v>1.2195121951219513E-2</v>
      </c>
      <c r="AH128" s="290">
        <v>353</v>
      </c>
      <c r="AI128" s="290">
        <v>440</v>
      </c>
      <c r="AJ128" s="291">
        <v>1.2195121951219513E-2</v>
      </c>
      <c r="AK128" s="291">
        <v>2.4390243902439024E-3</v>
      </c>
      <c r="AL128" s="289">
        <v>36</v>
      </c>
      <c r="AM128" s="290">
        <v>550</v>
      </c>
      <c r="AN128" s="291">
        <v>4.7619047619047616E-2</v>
      </c>
      <c r="AO128" s="290">
        <v>440</v>
      </c>
      <c r="AP128" s="290">
        <v>635</v>
      </c>
      <c r="AQ128" s="291">
        <v>4.7619047619047616E-2</v>
      </c>
      <c r="AR128" s="291">
        <v>9.5238095238095229E-3</v>
      </c>
      <c r="AS128" s="204" t="s">
        <v>344</v>
      </c>
    </row>
    <row r="129" spans="1:45" ht="11.25" x14ac:dyDescent="0.2">
      <c r="B129" s="40" t="s">
        <v>261</v>
      </c>
      <c r="C129" s="289">
        <v>52</v>
      </c>
      <c r="D129" s="290">
        <v>215</v>
      </c>
      <c r="E129" s="291">
        <v>4.878048780487805E-2</v>
      </c>
      <c r="F129" s="290">
        <v>195</v>
      </c>
      <c r="G129" s="290">
        <v>225</v>
      </c>
      <c r="H129" s="291">
        <v>4.878048780487805E-2</v>
      </c>
      <c r="I129" s="291">
        <v>9.7560975609756097E-3</v>
      </c>
      <c r="J129" s="289">
        <v>112</v>
      </c>
      <c r="K129" s="290">
        <v>320</v>
      </c>
      <c r="L129" s="291">
        <v>6.6666666666666666E-2</v>
      </c>
      <c r="M129" s="290">
        <v>285</v>
      </c>
      <c r="N129" s="290">
        <v>350</v>
      </c>
      <c r="O129" s="291">
        <v>6.6666666666666666E-2</v>
      </c>
      <c r="P129" s="291">
        <v>1.3333333333333332E-2</v>
      </c>
      <c r="Q129" s="289">
        <v>89</v>
      </c>
      <c r="R129" s="290">
        <v>390</v>
      </c>
      <c r="S129" s="291">
        <v>5.4054054054054057E-2</v>
      </c>
      <c r="T129" s="290">
        <v>350</v>
      </c>
      <c r="U129" s="290">
        <v>420</v>
      </c>
      <c r="V129" s="291">
        <v>5.4054054054054057E-2</v>
      </c>
      <c r="W129" s="291">
        <v>1.0810810810810811E-2</v>
      </c>
      <c r="X129" s="289">
        <v>66</v>
      </c>
      <c r="Y129" s="290">
        <v>320</v>
      </c>
      <c r="Z129" s="291">
        <v>3.896103896103896E-2</v>
      </c>
      <c r="AA129" s="290">
        <v>300</v>
      </c>
      <c r="AB129" s="290">
        <v>350</v>
      </c>
      <c r="AC129" s="291">
        <v>3.896103896103896E-2</v>
      </c>
      <c r="AD129" s="291">
        <v>7.7922077922077922E-3</v>
      </c>
      <c r="AE129" s="289">
        <v>367</v>
      </c>
      <c r="AF129" s="290">
        <v>360</v>
      </c>
      <c r="AG129" s="291">
        <v>4.3478260869565216E-2</v>
      </c>
      <c r="AH129" s="290">
        <v>330</v>
      </c>
      <c r="AI129" s="290">
        <v>400</v>
      </c>
      <c r="AJ129" s="291">
        <v>4.3478260869565216E-2</v>
      </c>
      <c r="AK129" s="291">
        <v>8.6956521739130436E-3</v>
      </c>
      <c r="AL129" s="289">
        <v>70</v>
      </c>
      <c r="AM129" s="290">
        <v>450</v>
      </c>
      <c r="AN129" s="291">
        <v>7.1428571428571425E-2</v>
      </c>
      <c r="AO129" s="290">
        <v>400</v>
      </c>
      <c r="AP129" s="290">
        <v>480</v>
      </c>
      <c r="AQ129" s="291">
        <v>7.1428571428571425E-2</v>
      </c>
      <c r="AR129" s="291">
        <v>1.4285714285714285E-2</v>
      </c>
      <c r="AS129" s="204" t="s">
        <v>344</v>
      </c>
    </row>
    <row r="130" spans="1:45" s="152" customFormat="1" ht="11.25" x14ac:dyDescent="0.2">
      <c r="A130" s="138"/>
      <c r="B130" s="138" t="s">
        <v>37</v>
      </c>
      <c r="C130" s="289">
        <v>502</v>
      </c>
      <c r="D130" s="290">
        <v>230</v>
      </c>
      <c r="E130" s="291">
        <v>4.5454545454545456E-2</v>
      </c>
      <c r="F130" s="290">
        <v>210</v>
      </c>
      <c r="G130" s="290">
        <v>280</v>
      </c>
      <c r="H130" s="291">
        <v>4.5454545454545456E-2</v>
      </c>
      <c r="I130" s="291">
        <v>9.0909090909090905E-3</v>
      </c>
      <c r="J130" s="289">
        <v>1123</v>
      </c>
      <c r="K130" s="290">
        <v>315</v>
      </c>
      <c r="L130" s="291">
        <v>0.05</v>
      </c>
      <c r="M130" s="290">
        <v>285</v>
      </c>
      <c r="N130" s="290">
        <v>350</v>
      </c>
      <c r="O130" s="291">
        <v>0.05</v>
      </c>
      <c r="P130" s="291">
        <v>0.01</v>
      </c>
      <c r="Q130" s="289">
        <v>413</v>
      </c>
      <c r="R130" s="290">
        <v>385</v>
      </c>
      <c r="S130" s="291">
        <v>4.0540540540540543E-2</v>
      </c>
      <c r="T130" s="290">
        <v>350</v>
      </c>
      <c r="U130" s="290">
        <v>440</v>
      </c>
      <c r="V130" s="291">
        <v>4.0540540540540543E-2</v>
      </c>
      <c r="W130" s="291">
        <v>8.1081081081081086E-3</v>
      </c>
      <c r="X130" s="289">
        <v>561</v>
      </c>
      <c r="Y130" s="290">
        <v>320</v>
      </c>
      <c r="Z130" s="291">
        <v>3.896103896103896E-2</v>
      </c>
      <c r="AA130" s="290">
        <v>280</v>
      </c>
      <c r="AB130" s="290">
        <v>350</v>
      </c>
      <c r="AC130" s="291">
        <v>3.896103896103896E-2</v>
      </c>
      <c r="AD130" s="291">
        <v>7.7922077922077922E-3</v>
      </c>
      <c r="AE130" s="289">
        <v>2531</v>
      </c>
      <c r="AF130" s="290">
        <v>360</v>
      </c>
      <c r="AG130" s="291">
        <v>2.8571428571428571E-2</v>
      </c>
      <c r="AH130" s="290">
        <v>320</v>
      </c>
      <c r="AI130" s="290">
        <v>410</v>
      </c>
      <c r="AJ130" s="291">
        <v>2.8571428571428571E-2</v>
      </c>
      <c r="AK130" s="291">
        <v>5.7142857142857143E-3</v>
      </c>
      <c r="AL130" s="289">
        <v>817</v>
      </c>
      <c r="AM130" s="290">
        <v>450</v>
      </c>
      <c r="AN130" s="291">
        <v>4.6511627906976744E-2</v>
      </c>
      <c r="AO130" s="290">
        <v>410</v>
      </c>
      <c r="AP130" s="290">
        <v>495</v>
      </c>
      <c r="AQ130" s="291">
        <v>4.6511627906976744E-2</v>
      </c>
      <c r="AR130" s="291">
        <v>9.3023255813953487E-3</v>
      </c>
      <c r="AS130" s="204"/>
    </row>
    <row r="131" spans="1:45" ht="11.25" x14ac:dyDescent="0.2">
      <c r="A131" s="40" t="s">
        <v>0</v>
      </c>
      <c r="B131" s="40" t="s">
        <v>0</v>
      </c>
      <c r="C131" s="289">
        <v>73</v>
      </c>
      <c r="D131" s="290">
        <v>190</v>
      </c>
      <c r="E131" s="291">
        <v>5.5555555555555552E-2</v>
      </c>
      <c r="F131" s="290">
        <v>170</v>
      </c>
      <c r="G131" s="290">
        <v>210</v>
      </c>
      <c r="H131" s="291">
        <v>5.5555555555555552E-2</v>
      </c>
      <c r="I131" s="291">
        <v>1.111111111111111E-2</v>
      </c>
      <c r="J131" s="289">
        <v>262</v>
      </c>
      <c r="K131" s="290">
        <v>260</v>
      </c>
      <c r="L131" s="291">
        <v>0.04</v>
      </c>
      <c r="M131" s="290">
        <v>235</v>
      </c>
      <c r="N131" s="290">
        <v>290</v>
      </c>
      <c r="O131" s="291">
        <v>0.04</v>
      </c>
      <c r="P131" s="291">
        <v>8.0000000000000002E-3</v>
      </c>
      <c r="Q131" s="289">
        <v>108</v>
      </c>
      <c r="R131" s="290">
        <v>313</v>
      </c>
      <c r="S131" s="291">
        <v>2.6229508196721311E-2</v>
      </c>
      <c r="T131" s="290">
        <v>285</v>
      </c>
      <c r="U131" s="290">
        <v>338</v>
      </c>
      <c r="V131" s="291">
        <v>2.6229508196721311E-2</v>
      </c>
      <c r="W131" s="291">
        <v>5.2459016393442623E-3</v>
      </c>
      <c r="X131" s="289">
        <v>219</v>
      </c>
      <c r="Y131" s="290">
        <v>275</v>
      </c>
      <c r="Z131" s="291">
        <v>5.7692307692307696E-2</v>
      </c>
      <c r="AA131" s="290">
        <v>250</v>
      </c>
      <c r="AB131" s="290">
        <v>300</v>
      </c>
      <c r="AC131" s="291">
        <v>5.7692307692307696E-2</v>
      </c>
      <c r="AD131" s="291">
        <v>1.1538461538461539E-2</v>
      </c>
      <c r="AE131" s="289">
        <v>762</v>
      </c>
      <c r="AF131" s="290">
        <v>320</v>
      </c>
      <c r="AG131" s="291">
        <v>6.6666666666666666E-2</v>
      </c>
      <c r="AH131" s="290">
        <v>295</v>
      </c>
      <c r="AI131" s="290">
        <v>350</v>
      </c>
      <c r="AJ131" s="291">
        <v>6.6666666666666666E-2</v>
      </c>
      <c r="AK131" s="291">
        <v>1.3333333333333332E-2</v>
      </c>
      <c r="AL131" s="289">
        <v>223</v>
      </c>
      <c r="AM131" s="290">
        <v>395</v>
      </c>
      <c r="AN131" s="291">
        <v>9.7222222222222224E-2</v>
      </c>
      <c r="AO131" s="290">
        <v>350</v>
      </c>
      <c r="AP131" s="290">
        <v>445</v>
      </c>
      <c r="AQ131" s="291">
        <v>9.7222222222222224E-2</v>
      </c>
      <c r="AR131" s="291">
        <v>1.9444444444444445E-2</v>
      </c>
      <c r="AS131" s="204" t="s">
        <v>344</v>
      </c>
    </row>
    <row r="132" spans="1:45" ht="11.25" x14ac:dyDescent="0.2">
      <c r="A132" s="40"/>
      <c r="B132" s="40" t="s">
        <v>262</v>
      </c>
      <c r="C132" s="289" t="s">
        <v>41</v>
      </c>
      <c r="D132" s="290" t="s">
        <v>41</v>
      </c>
      <c r="E132" s="291" t="s">
        <v>41</v>
      </c>
      <c r="F132" s="290" t="s">
        <v>41</v>
      </c>
      <c r="G132" s="290" t="s">
        <v>41</v>
      </c>
      <c r="H132" s="291" t="s">
        <v>41</v>
      </c>
      <c r="I132" s="291" t="s">
        <v>41</v>
      </c>
      <c r="J132" s="289">
        <v>37</v>
      </c>
      <c r="K132" s="290">
        <v>245</v>
      </c>
      <c r="L132" s="291">
        <v>0</v>
      </c>
      <c r="M132" s="290">
        <v>225</v>
      </c>
      <c r="N132" s="290">
        <v>260</v>
      </c>
      <c r="O132" s="291">
        <v>0</v>
      </c>
      <c r="P132" s="291">
        <v>0</v>
      </c>
      <c r="Q132" s="289">
        <v>24</v>
      </c>
      <c r="R132" s="290">
        <v>308</v>
      </c>
      <c r="S132" s="291">
        <v>2.6666666666666668E-2</v>
      </c>
      <c r="T132" s="290">
        <v>273</v>
      </c>
      <c r="U132" s="290">
        <v>335</v>
      </c>
      <c r="V132" s="291">
        <v>2.6666666666666668E-2</v>
      </c>
      <c r="W132" s="291">
        <v>5.333333333333334E-3</v>
      </c>
      <c r="X132" s="289">
        <v>12</v>
      </c>
      <c r="Y132" s="290">
        <v>283</v>
      </c>
      <c r="Z132" s="291">
        <v>6.7924528301886791E-2</v>
      </c>
      <c r="AA132" s="290">
        <v>250</v>
      </c>
      <c r="AB132" s="290">
        <v>305</v>
      </c>
      <c r="AC132" s="291">
        <v>6.7924528301886791E-2</v>
      </c>
      <c r="AD132" s="291">
        <v>1.3584905660377358E-2</v>
      </c>
      <c r="AE132" s="289">
        <v>95</v>
      </c>
      <c r="AF132" s="290">
        <v>330</v>
      </c>
      <c r="AG132" s="291">
        <v>1.5384615384615385E-2</v>
      </c>
      <c r="AH132" s="290">
        <v>310</v>
      </c>
      <c r="AI132" s="290">
        <v>395</v>
      </c>
      <c r="AJ132" s="291">
        <v>1.5384615384615385E-2</v>
      </c>
      <c r="AK132" s="291">
        <v>3.0769230769230769E-3</v>
      </c>
      <c r="AL132" s="289">
        <v>75</v>
      </c>
      <c r="AM132" s="290">
        <v>420</v>
      </c>
      <c r="AN132" s="291">
        <v>7.6923076923076927E-2</v>
      </c>
      <c r="AO132" s="290">
        <v>395</v>
      </c>
      <c r="AP132" s="290">
        <v>450</v>
      </c>
      <c r="AQ132" s="291">
        <v>7.6923076923076927E-2</v>
      </c>
      <c r="AR132" s="291">
        <v>1.5384615384615385E-2</v>
      </c>
      <c r="AS132" s="204" t="s">
        <v>344</v>
      </c>
    </row>
    <row r="133" spans="1:45" ht="11.25" x14ac:dyDescent="0.2">
      <c r="B133" s="40" t="s">
        <v>263</v>
      </c>
      <c r="C133" s="289">
        <v>54</v>
      </c>
      <c r="D133" s="290">
        <v>213</v>
      </c>
      <c r="E133" s="291">
        <v>-0.28999999999999998</v>
      </c>
      <c r="F133" s="290">
        <v>165</v>
      </c>
      <c r="G133" s="290">
        <v>275</v>
      </c>
      <c r="H133" s="291">
        <v>-0.28999999999999998</v>
      </c>
      <c r="I133" s="291">
        <v>-5.7999999999999996E-2</v>
      </c>
      <c r="J133" s="289">
        <v>134</v>
      </c>
      <c r="K133" s="290">
        <v>250</v>
      </c>
      <c r="L133" s="291">
        <v>4.1666666666666664E-2</v>
      </c>
      <c r="M133" s="290">
        <v>230</v>
      </c>
      <c r="N133" s="290">
        <v>270</v>
      </c>
      <c r="O133" s="291">
        <v>4.1666666666666664E-2</v>
      </c>
      <c r="P133" s="291">
        <v>8.3333333333333332E-3</v>
      </c>
      <c r="Q133" s="289">
        <v>46</v>
      </c>
      <c r="R133" s="290">
        <v>285</v>
      </c>
      <c r="S133" s="291">
        <v>0</v>
      </c>
      <c r="T133" s="290">
        <v>270</v>
      </c>
      <c r="U133" s="290">
        <v>300</v>
      </c>
      <c r="V133" s="291">
        <v>0</v>
      </c>
      <c r="W133" s="291">
        <v>0</v>
      </c>
      <c r="X133" s="289">
        <v>76</v>
      </c>
      <c r="Y133" s="290">
        <v>260</v>
      </c>
      <c r="Z133" s="291">
        <v>0.04</v>
      </c>
      <c r="AA133" s="290">
        <v>250</v>
      </c>
      <c r="AB133" s="290">
        <v>280</v>
      </c>
      <c r="AC133" s="291">
        <v>0.04</v>
      </c>
      <c r="AD133" s="291">
        <v>8.0000000000000002E-3</v>
      </c>
      <c r="AE133" s="289">
        <v>316</v>
      </c>
      <c r="AF133" s="290">
        <v>300</v>
      </c>
      <c r="AG133" s="291">
        <v>7.1428571428571425E-2</v>
      </c>
      <c r="AH133" s="290">
        <v>283</v>
      </c>
      <c r="AI133" s="290">
        <v>360</v>
      </c>
      <c r="AJ133" s="291">
        <v>7.1428571428571425E-2</v>
      </c>
      <c r="AK133" s="291">
        <v>1.4285714285714285E-2</v>
      </c>
      <c r="AL133" s="289">
        <v>140</v>
      </c>
      <c r="AM133" s="290">
        <v>380</v>
      </c>
      <c r="AN133" s="291">
        <v>5.5555555555555552E-2</v>
      </c>
      <c r="AO133" s="290">
        <v>360</v>
      </c>
      <c r="AP133" s="290">
        <v>400</v>
      </c>
      <c r="AQ133" s="291">
        <v>5.5555555555555552E-2</v>
      </c>
      <c r="AR133" s="291">
        <v>1.111111111111111E-2</v>
      </c>
      <c r="AS133" s="204" t="s">
        <v>344</v>
      </c>
    </row>
    <row r="134" spans="1:45" ht="11.25" x14ac:dyDescent="0.2">
      <c r="B134" s="40" t="s">
        <v>264</v>
      </c>
      <c r="C134" s="289">
        <v>86</v>
      </c>
      <c r="D134" s="290">
        <v>178</v>
      </c>
      <c r="E134" s="291">
        <v>7.8787878787878782E-2</v>
      </c>
      <c r="F134" s="290">
        <v>160</v>
      </c>
      <c r="G134" s="290">
        <v>200</v>
      </c>
      <c r="H134" s="291">
        <v>7.8787878787878782E-2</v>
      </c>
      <c r="I134" s="291">
        <v>1.5757575757575755E-2</v>
      </c>
      <c r="J134" s="289">
        <v>128</v>
      </c>
      <c r="K134" s="290">
        <v>250</v>
      </c>
      <c r="L134" s="291">
        <v>4.1666666666666664E-2</v>
      </c>
      <c r="M134" s="290">
        <v>215</v>
      </c>
      <c r="N134" s="290">
        <v>280</v>
      </c>
      <c r="O134" s="291">
        <v>4.1666666666666664E-2</v>
      </c>
      <c r="P134" s="291">
        <v>8.3333333333333332E-3</v>
      </c>
      <c r="Q134" s="289">
        <v>34</v>
      </c>
      <c r="R134" s="290">
        <v>320</v>
      </c>
      <c r="S134" s="291">
        <v>3.2258064516129031E-2</v>
      </c>
      <c r="T134" s="290">
        <v>310</v>
      </c>
      <c r="U134" s="290">
        <v>350</v>
      </c>
      <c r="V134" s="291">
        <v>3.2258064516129031E-2</v>
      </c>
      <c r="W134" s="291">
        <v>6.4516129032258064E-3</v>
      </c>
      <c r="X134" s="289">
        <v>90</v>
      </c>
      <c r="Y134" s="290">
        <v>275</v>
      </c>
      <c r="Z134" s="291">
        <v>5.7692307692307696E-2</v>
      </c>
      <c r="AA134" s="290">
        <v>250</v>
      </c>
      <c r="AB134" s="290">
        <v>300</v>
      </c>
      <c r="AC134" s="291">
        <v>5.7692307692307696E-2</v>
      </c>
      <c r="AD134" s="291">
        <v>1.1538461538461539E-2</v>
      </c>
      <c r="AE134" s="289">
        <v>528</v>
      </c>
      <c r="AF134" s="290">
        <v>330</v>
      </c>
      <c r="AG134" s="291">
        <v>6.4516129032258063E-2</v>
      </c>
      <c r="AH134" s="290">
        <v>295</v>
      </c>
      <c r="AI134" s="290">
        <v>360</v>
      </c>
      <c r="AJ134" s="291">
        <v>6.4516129032258063E-2</v>
      </c>
      <c r="AK134" s="291">
        <v>1.2903225806451613E-2</v>
      </c>
      <c r="AL134" s="289">
        <v>320</v>
      </c>
      <c r="AM134" s="290">
        <v>400</v>
      </c>
      <c r="AN134" s="291">
        <v>5.2631578947368418E-2</v>
      </c>
      <c r="AO134" s="290">
        <v>360</v>
      </c>
      <c r="AP134" s="290">
        <v>440</v>
      </c>
      <c r="AQ134" s="291">
        <v>5.2631578947368418E-2</v>
      </c>
      <c r="AR134" s="291">
        <v>1.0526315789473684E-2</v>
      </c>
      <c r="AS134" s="204" t="s">
        <v>344</v>
      </c>
    </row>
    <row r="135" spans="1:45" s="152" customFormat="1" ht="11.25" x14ac:dyDescent="0.2">
      <c r="B135" s="138" t="s">
        <v>37</v>
      </c>
      <c r="C135" s="289">
        <v>217</v>
      </c>
      <c r="D135" s="290">
        <v>185</v>
      </c>
      <c r="E135" s="291">
        <v>5.7142857142857141E-2</v>
      </c>
      <c r="F135" s="290">
        <v>165</v>
      </c>
      <c r="G135" s="290">
        <v>210</v>
      </c>
      <c r="H135" s="291">
        <v>5.7142857142857141E-2</v>
      </c>
      <c r="I135" s="291">
        <v>1.1428571428571429E-2</v>
      </c>
      <c r="J135" s="289">
        <v>561</v>
      </c>
      <c r="K135" s="290">
        <v>250</v>
      </c>
      <c r="L135" s="291">
        <v>2.0408163265306121E-2</v>
      </c>
      <c r="M135" s="290">
        <v>230</v>
      </c>
      <c r="N135" s="290">
        <v>280</v>
      </c>
      <c r="O135" s="291">
        <v>2.0408163265306121E-2</v>
      </c>
      <c r="P135" s="291">
        <v>4.081632653061224E-3</v>
      </c>
      <c r="Q135" s="289">
        <v>212</v>
      </c>
      <c r="R135" s="290">
        <v>300</v>
      </c>
      <c r="S135" s="291">
        <v>0</v>
      </c>
      <c r="T135" s="290">
        <v>275</v>
      </c>
      <c r="U135" s="290">
        <v>330</v>
      </c>
      <c r="V135" s="291">
        <v>0</v>
      </c>
      <c r="W135" s="291">
        <v>0</v>
      </c>
      <c r="X135" s="289">
        <v>397</v>
      </c>
      <c r="Y135" s="290">
        <v>270</v>
      </c>
      <c r="Z135" s="291">
        <v>3.8461538461538464E-2</v>
      </c>
      <c r="AA135" s="290">
        <v>250</v>
      </c>
      <c r="AB135" s="290">
        <v>300</v>
      </c>
      <c r="AC135" s="291">
        <v>3.8461538461538464E-2</v>
      </c>
      <c r="AD135" s="291">
        <v>7.6923076923076927E-3</v>
      </c>
      <c r="AE135" s="289">
        <v>1701</v>
      </c>
      <c r="AF135" s="290">
        <v>320</v>
      </c>
      <c r="AG135" s="291">
        <v>6.6666666666666666E-2</v>
      </c>
      <c r="AH135" s="290">
        <v>290</v>
      </c>
      <c r="AI135" s="290">
        <v>360</v>
      </c>
      <c r="AJ135" s="291">
        <v>6.6666666666666666E-2</v>
      </c>
      <c r="AK135" s="291">
        <v>1.3333333333333332E-2</v>
      </c>
      <c r="AL135" s="289">
        <v>758</v>
      </c>
      <c r="AM135" s="290">
        <v>400</v>
      </c>
      <c r="AN135" s="291">
        <v>6.6666666666666666E-2</v>
      </c>
      <c r="AO135" s="290">
        <v>360</v>
      </c>
      <c r="AP135" s="290">
        <v>440</v>
      </c>
      <c r="AQ135" s="291">
        <v>6.6666666666666666E-2</v>
      </c>
      <c r="AR135" s="291">
        <v>1.3333333333333332E-2</v>
      </c>
      <c r="AS135" s="204"/>
    </row>
    <row r="136" spans="1:45" ht="11.25" x14ac:dyDescent="0.2">
      <c r="A136" s="37" t="s">
        <v>265</v>
      </c>
      <c r="B136" s="40" t="s">
        <v>265</v>
      </c>
      <c r="C136" s="289">
        <v>31</v>
      </c>
      <c r="D136" s="290">
        <v>205</v>
      </c>
      <c r="E136" s="291">
        <v>2.5000000000000001E-2</v>
      </c>
      <c r="F136" s="290">
        <v>185</v>
      </c>
      <c r="G136" s="290">
        <v>240</v>
      </c>
      <c r="H136" s="291">
        <v>2.5000000000000001E-2</v>
      </c>
      <c r="I136" s="291">
        <v>5.0000000000000001E-3</v>
      </c>
      <c r="J136" s="289">
        <v>86</v>
      </c>
      <c r="K136" s="290">
        <v>265</v>
      </c>
      <c r="L136" s="291">
        <v>0.06</v>
      </c>
      <c r="M136" s="290">
        <v>230</v>
      </c>
      <c r="N136" s="290">
        <v>310</v>
      </c>
      <c r="O136" s="291">
        <v>0.06</v>
      </c>
      <c r="P136" s="291">
        <v>1.2E-2</v>
      </c>
      <c r="Q136" s="289">
        <v>17</v>
      </c>
      <c r="R136" s="290">
        <v>385</v>
      </c>
      <c r="S136" s="291">
        <v>-2.5316455696202531E-2</v>
      </c>
      <c r="T136" s="290">
        <v>330</v>
      </c>
      <c r="U136" s="290">
        <v>450</v>
      </c>
      <c r="V136" s="291">
        <v>-2.5316455696202531E-2</v>
      </c>
      <c r="W136" s="291">
        <v>-5.0632911392405064E-3</v>
      </c>
      <c r="X136" s="289">
        <v>84</v>
      </c>
      <c r="Y136" s="290">
        <v>290</v>
      </c>
      <c r="Z136" s="291">
        <v>0.11538461538461539</v>
      </c>
      <c r="AA136" s="290">
        <v>270</v>
      </c>
      <c r="AB136" s="290">
        <v>335</v>
      </c>
      <c r="AC136" s="291">
        <v>0.11538461538461539</v>
      </c>
      <c r="AD136" s="291">
        <v>2.3076923076923078E-2</v>
      </c>
      <c r="AE136" s="289">
        <v>211</v>
      </c>
      <c r="AF136" s="290">
        <v>320</v>
      </c>
      <c r="AG136" s="291">
        <v>3.2258064516129031E-2</v>
      </c>
      <c r="AH136" s="290">
        <v>285</v>
      </c>
      <c r="AI136" s="290">
        <v>320</v>
      </c>
      <c r="AJ136" s="291">
        <v>3.2258064516129031E-2</v>
      </c>
      <c r="AK136" s="291">
        <v>6.4516129032258064E-3</v>
      </c>
      <c r="AL136" s="289">
        <v>33</v>
      </c>
      <c r="AM136" s="290">
        <v>390</v>
      </c>
      <c r="AN136" s="291">
        <v>2.6315789473684209E-2</v>
      </c>
      <c r="AO136" s="290">
        <v>320</v>
      </c>
      <c r="AP136" s="290">
        <v>440</v>
      </c>
      <c r="AQ136" s="291">
        <v>2.6315789473684209E-2</v>
      </c>
      <c r="AR136" s="291">
        <v>5.263157894736842E-3</v>
      </c>
      <c r="AS136" s="204" t="s">
        <v>344</v>
      </c>
    </row>
    <row r="137" spans="1:45" ht="11.25" x14ac:dyDescent="0.2">
      <c r="B137" s="40" t="s">
        <v>266</v>
      </c>
      <c r="C137" s="289">
        <v>43</v>
      </c>
      <c r="D137" s="290">
        <v>180</v>
      </c>
      <c r="E137" s="291">
        <v>0.10429447852760736</v>
      </c>
      <c r="F137" s="290">
        <v>160</v>
      </c>
      <c r="G137" s="290">
        <v>200</v>
      </c>
      <c r="H137" s="291">
        <v>0.10429447852760736</v>
      </c>
      <c r="I137" s="291">
        <v>2.085889570552147E-2</v>
      </c>
      <c r="J137" s="289">
        <v>270</v>
      </c>
      <c r="K137" s="290">
        <v>260</v>
      </c>
      <c r="L137" s="291">
        <v>0.04</v>
      </c>
      <c r="M137" s="290">
        <v>240</v>
      </c>
      <c r="N137" s="290">
        <v>280</v>
      </c>
      <c r="O137" s="291">
        <v>0.04</v>
      </c>
      <c r="P137" s="291">
        <v>8.0000000000000002E-3</v>
      </c>
      <c r="Q137" s="289">
        <v>78</v>
      </c>
      <c r="R137" s="290">
        <v>318</v>
      </c>
      <c r="S137" s="291">
        <v>2.5806451612903226E-2</v>
      </c>
      <c r="T137" s="290">
        <v>290</v>
      </c>
      <c r="U137" s="290">
        <v>360</v>
      </c>
      <c r="V137" s="291">
        <v>2.5806451612903226E-2</v>
      </c>
      <c r="W137" s="291">
        <v>5.1612903225806452E-3</v>
      </c>
      <c r="X137" s="289">
        <v>83</v>
      </c>
      <c r="Y137" s="290">
        <v>280</v>
      </c>
      <c r="Z137" s="291">
        <v>7.6923076923076927E-2</v>
      </c>
      <c r="AA137" s="290">
        <v>260</v>
      </c>
      <c r="AB137" s="290">
        <v>300</v>
      </c>
      <c r="AC137" s="291">
        <v>7.6923076923076927E-2</v>
      </c>
      <c r="AD137" s="291">
        <v>1.5384615384615385E-2</v>
      </c>
      <c r="AE137" s="289">
        <v>371</v>
      </c>
      <c r="AF137" s="290">
        <v>320</v>
      </c>
      <c r="AG137" s="291">
        <v>3.2258064516129031E-2</v>
      </c>
      <c r="AH137" s="290">
        <v>295</v>
      </c>
      <c r="AI137" s="290">
        <v>350</v>
      </c>
      <c r="AJ137" s="291">
        <v>3.2258064516129031E-2</v>
      </c>
      <c r="AK137" s="291">
        <v>6.4516129032258064E-3</v>
      </c>
      <c r="AL137" s="289">
        <v>116</v>
      </c>
      <c r="AM137" s="290">
        <v>390</v>
      </c>
      <c r="AN137" s="291">
        <v>2.6315789473684209E-2</v>
      </c>
      <c r="AO137" s="290">
        <v>350</v>
      </c>
      <c r="AP137" s="290">
        <v>430</v>
      </c>
      <c r="AQ137" s="291">
        <v>2.6315789473684209E-2</v>
      </c>
      <c r="AR137" s="291">
        <v>5.263157894736842E-3</v>
      </c>
      <c r="AS137" s="204" t="s">
        <v>344</v>
      </c>
    </row>
    <row r="138" spans="1:45" ht="11.25" x14ac:dyDescent="0.2">
      <c r="B138" s="40" t="s">
        <v>267</v>
      </c>
      <c r="C138" s="289">
        <v>17</v>
      </c>
      <c r="D138" s="290">
        <v>205</v>
      </c>
      <c r="E138" s="291">
        <v>-0.21153846153846154</v>
      </c>
      <c r="F138" s="290">
        <v>190</v>
      </c>
      <c r="G138" s="290">
        <v>220</v>
      </c>
      <c r="H138" s="291">
        <v>-0.21153846153846154</v>
      </c>
      <c r="I138" s="291">
        <v>-4.230769230769231E-2</v>
      </c>
      <c r="J138" s="289">
        <v>68</v>
      </c>
      <c r="K138" s="290">
        <v>260</v>
      </c>
      <c r="L138" s="291">
        <v>0</v>
      </c>
      <c r="M138" s="290">
        <v>240</v>
      </c>
      <c r="N138" s="290">
        <v>280</v>
      </c>
      <c r="O138" s="291">
        <v>0</v>
      </c>
      <c r="P138" s="291">
        <v>0</v>
      </c>
      <c r="Q138" s="289">
        <v>54</v>
      </c>
      <c r="R138" s="290">
        <v>320</v>
      </c>
      <c r="S138" s="291">
        <v>3.2258064516129031E-2</v>
      </c>
      <c r="T138" s="290">
        <v>300</v>
      </c>
      <c r="U138" s="290">
        <v>340</v>
      </c>
      <c r="V138" s="291">
        <v>3.2258064516129031E-2</v>
      </c>
      <c r="W138" s="291">
        <v>6.4516129032258064E-3</v>
      </c>
      <c r="X138" s="289">
        <v>61</v>
      </c>
      <c r="Y138" s="290">
        <v>270</v>
      </c>
      <c r="Z138" s="291">
        <v>3.8461538461538464E-2</v>
      </c>
      <c r="AA138" s="290">
        <v>250</v>
      </c>
      <c r="AB138" s="290">
        <v>295</v>
      </c>
      <c r="AC138" s="291">
        <v>3.8461538461538464E-2</v>
      </c>
      <c r="AD138" s="291">
        <v>7.6923076923076927E-3</v>
      </c>
      <c r="AE138" s="289">
        <v>299</v>
      </c>
      <c r="AF138" s="290">
        <v>315</v>
      </c>
      <c r="AG138" s="291">
        <v>0.05</v>
      </c>
      <c r="AH138" s="290">
        <v>290</v>
      </c>
      <c r="AI138" s="290">
        <v>350</v>
      </c>
      <c r="AJ138" s="291">
        <v>0.05</v>
      </c>
      <c r="AK138" s="291">
        <v>0.01</v>
      </c>
      <c r="AL138" s="289">
        <v>64</v>
      </c>
      <c r="AM138" s="290">
        <v>378</v>
      </c>
      <c r="AN138" s="291">
        <v>0.08</v>
      </c>
      <c r="AO138" s="290">
        <v>350</v>
      </c>
      <c r="AP138" s="290">
        <v>420</v>
      </c>
      <c r="AQ138" s="291">
        <v>0.08</v>
      </c>
      <c r="AR138" s="291">
        <v>1.6E-2</v>
      </c>
      <c r="AS138" s="204" t="s">
        <v>344</v>
      </c>
    </row>
    <row r="139" spans="1:45" ht="11.25" x14ac:dyDescent="0.2">
      <c r="A139" s="40"/>
      <c r="B139" s="40" t="s">
        <v>268</v>
      </c>
      <c r="C139" s="289">
        <v>15</v>
      </c>
      <c r="D139" s="290">
        <v>180</v>
      </c>
      <c r="E139" s="291">
        <v>0</v>
      </c>
      <c r="F139" s="290">
        <v>180</v>
      </c>
      <c r="G139" s="290">
        <v>250</v>
      </c>
      <c r="H139" s="291">
        <v>0</v>
      </c>
      <c r="I139" s="291">
        <v>0</v>
      </c>
      <c r="J139" s="289">
        <v>151</v>
      </c>
      <c r="K139" s="290">
        <v>260</v>
      </c>
      <c r="L139" s="291">
        <v>0.04</v>
      </c>
      <c r="M139" s="290">
        <v>239</v>
      </c>
      <c r="N139" s="290">
        <v>285</v>
      </c>
      <c r="O139" s="291">
        <v>0.04</v>
      </c>
      <c r="P139" s="291">
        <v>8.0000000000000002E-3</v>
      </c>
      <c r="Q139" s="289">
        <v>57</v>
      </c>
      <c r="R139" s="290">
        <v>300</v>
      </c>
      <c r="S139" s="291">
        <v>3.4482758620689655E-2</v>
      </c>
      <c r="T139" s="290">
        <v>280</v>
      </c>
      <c r="U139" s="290">
        <v>350</v>
      </c>
      <c r="V139" s="291">
        <v>3.4482758620689655E-2</v>
      </c>
      <c r="W139" s="291">
        <v>6.8965517241379309E-3</v>
      </c>
      <c r="X139" s="289">
        <v>83</v>
      </c>
      <c r="Y139" s="290">
        <v>265</v>
      </c>
      <c r="Z139" s="291">
        <v>3.9215686274509803E-2</v>
      </c>
      <c r="AA139" s="290">
        <v>245</v>
      </c>
      <c r="AB139" s="290">
        <v>280</v>
      </c>
      <c r="AC139" s="291">
        <v>3.9215686274509803E-2</v>
      </c>
      <c r="AD139" s="291">
        <v>7.8431372549019607E-3</v>
      </c>
      <c r="AE139" s="289">
        <v>358</v>
      </c>
      <c r="AF139" s="290">
        <v>305</v>
      </c>
      <c r="AG139" s="291">
        <v>1.6666666666666666E-2</v>
      </c>
      <c r="AH139" s="290">
        <v>280</v>
      </c>
      <c r="AI139" s="290">
        <v>330</v>
      </c>
      <c r="AJ139" s="291">
        <v>1.6666666666666666E-2</v>
      </c>
      <c r="AK139" s="291">
        <v>3.3333333333333331E-3</v>
      </c>
      <c r="AL139" s="289">
        <v>192</v>
      </c>
      <c r="AM139" s="290">
        <v>350</v>
      </c>
      <c r="AN139" s="291">
        <v>6.0606060606060608E-2</v>
      </c>
      <c r="AO139" s="290">
        <v>330</v>
      </c>
      <c r="AP139" s="290">
        <v>378</v>
      </c>
      <c r="AQ139" s="291">
        <v>6.0606060606060608E-2</v>
      </c>
      <c r="AR139" s="291">
        <v>1.2121212121212121E-2</v>
      </c>
      <c r="AS139" s="204" t="s">
        <v>344</v>
      </c>
    </row>
    <row r="140" spans="1:45" s="152" customFormat="1" ht="11.25" x14ac:dyDescent="0.2">
      <c r="A140" s="138"/>
      <c r="B140" s="138" t="s">
        <v>37</v>
      </c>
      <c r="C140" s="289">
        <v>106</v>
      </c>
      <c r="D140" s="290">
        <v>191</v>
      </c>
      <c r="E140" s="291">
        <v>3.2432432432432434E-2</v>
      </c>
      <c r="F140" s="290">
        <v>170</v>
      </c>
      <c r="G140" s="290">
        <v>220</v>
      </c>
      <c r="H140" s="291">
        <v>3.2432432432432434E-2</v>
      </c>
      <c r="I140" s="291">
        <v>6.486486486486487E-3</v>
      </c>
      <c r="J140" s="289">
        <v>575</v>
      </c>
      <c r="K140" s="290">
        <v>260</v>
      </c>
      <c r="L140" s="291">
        <v>0.04</v>
      </c>
      <c r="M140" s="290">
        <v>239</v>
      </c>
      <c r="N140" s="290">
        <v>280</v>
      </c>
      <c r="O140" s="291">
        <v>0.04</v>
      </c>
      <c r="P140" s="291">
        <v>8.0000000000000002E-3</v>
      </c>
      <c r="Q140" s="289">
        <v>206</v>
      </c>
      <c r="R140" s="290">
        <v>320</v>
      </c>
      <c r="S140" s="291">
        <v>6.6666666666666666E-2</v>
      </c>
      <c r="T140" s="290">
        <v>290</v>
      </c>
      <c r="U140" s="290">
        <v>350</v>
      </c>
      <c r="V140" s="291">
        <v>6.6666666666666666E-2</v>
      </c>
      <c r="W140" s="291">
        <v>1.3333333333333332E-2</v>
      </c>
      <c r="X140" s="289">
        <v>311</v>
      </c>
      <c r="Y140" s="290">
        <v>280</v>
      </c>
      <c r="Z140" s="291">
        <v>7.6923076923076927E-2</v>
      </c>
      <c r="AA140" s="290">
        <v>250</v>
      </c>
      <c r="AB140" s="290">
        <v>300</v>
      </c>
      <c r="AC140" s="291">
        <v>7.6923076923076927E-2</v>
      </c>
      <c r="AD140" s="291">
        <v>1.5384615384615385E-2</v>
      </c>
      <c r="AE140" s="289">
        <v>1239</v>
      </c>
      <c r="AF140" s="290">
        <v>320</v>
      </c>
      <c r="AG140" s="291">
        <v>6.6666666666666666E-2</v>
      </c>
      <c r="AH140" s="290">
        <v>290</v>
      </c>
      <c r="AI140" s="290">
        <v>335</v>
      </c>
      <c r="AJ140" s="291">
        <v>6.6666666666666666E-2</v>
      </c>
      <c r="AK140" s="291">
        <v>1.3333333333333332E-2</v>
      </c>
      <c r="AL140" s="289">
        <v>405</v>
      </c>
      <c r="AM140" s="290">
        <v>360</v>
      </c>
      <c r="AN140" s="291">
        <v>2.8571428571428571E-2</v>
      </c>
      <c r="AO140" s="290">
        <v>335</v>
      </c>
      <c r="AP140" s="290">
        <v>410</v>
      </c>
      <c r="AQ140" s="291">
        <v>2.8571428571428571E-2</v>
      </c>
      <c r="AR140" s="291">
        <v>5.7142857142857143E-3</v>
      </c>
      <c r="AS140" s="204"/>
    </row>
    <row r="141" spans="1:45" ht="11.25" x14ac:dyDescent="0.2">
      <c r="A141" s="40" t="s">
        <v>269</v>
      </c>
      <c r="B141" s="40" t="s">
        <v>270</v>
      </c>
      <c r="C141" s="289">
        <v>16</v>
      </c>
      <c r="D141" s="290">
        <v>173</v>
      </c>
      <c r="E141" s="291">
        <v>4.8484848484848485E-2</v>
      </c>
      <c r="F141" s="290">
        <v>168</v>
      </c>
      <c r="G141" s="290">
        <v>195</v>
      </c>
      <c r="H141" s="291">
        <v>4.8484848484848485E-2</v>
      </c>
      <c r="I141" s="291">
        <v>9.696969696969697E-3</v>
      </c>
      <c r="J141" s="289">
        <v>77</v>
      </c>
      <c r="K141" s="290">
        <v>250</v>
      </c>
      <c r="L141" s="291">
        <v>4.1666666666666664E-2</v>
      </c>
      <c r="M141" s="290">
        <v>230</v>
      </c>
      <c r="N141" s="290">
        <v>260</v>
      </c>
      <c r="O141" s="291">
        <v>4.1666666666666664E-2</v>
      </c>
      <c r="P141" s="291">
        <v>8.3333333333333332E-3</v>
      </c>
      <c r="Q141" s="289">
        <v>29</v>
      </c>
      <c r="R141" s="290">
        <v>300</v>
      </c>
      <c r="S141" s="291">
        <v>7.1428571428571425E-2</v>
      </c>
      <c r="T141" s="290">
        <v>280</v>
      </c>
      <c r="U141" s="290">
        <v>340</v>
      </c>
      <c r="V141" s="291">
        <v>7.1428571428571425E-2</v>
      </c>
      <c r="W141" s="291">
        <v>1.4285714285714285E-2</v>
      </c>
      <c r="X141" s="289">
        <v>31</v>
      </c>
      <c r="Y141" s="290">
        <v>265</v>
      </c>
      <c r="Z141" s="291">
        <v>0.06</v>
      </c>
      <c r="AA141" s="290">
        <v>250</v>
      </c>
      <c r="AB141" s="290">
        <v>290</v>
      </c>
      <c r="AC141" s="291">
        <v>0.06</v>
      </c>
      <c r="AD141" s="291">
        <v>1.2E-2</v>
      </c>
      <c r="AE141" s="289">
        <v>184</v>
      </c>
      <c r="AF141" s="290">
        <v>320</v>
      </c>
      <c r="AG141" s="291">
        <v>6.6666666666666666E-2</v>
      </c>
      <c r="AH141" s="290">
        <v>300</v>
      </c>
      <c r="AI141" s="290">
        <v>350</v>
      </c>
      <c r="AJ141" s="291">
        <v>6.6666666666666666E-2</v>
      </c>
      <c r="AK141" s="291">
        <v>1.3333333333333332E-2</v>
      </c>
      <c r="AL141" s="289">
        <v>65</v>
      </c>
      <c r="AM141" s="290">
        <v>385</v>
      </c>
      <c r="AN141" s="291">
        <v>2.6666666666666668E-2</v>
      </c>
      <c r="AO141" s="290">
        <v>350</v>
      </c>
      <c r="AP141" s="290">
        <v>400</v>
      </c>
      <c r="AQ141" s="291">
        <v>2.6666666666666668E-2</v>
      </c>
      <c r="AR141" s="291">
        <v>5.333333333333334E-3</v>
      </c>
      <c r="AS141" s="204" t="s">
        <v>344</v>
      </c>
    </row>
    <row r="142" spans="1:45" ht="11.25" x14ac:dyDescent="0.2">
      <c r="B142" s="40" t="s">
        <v>70</v>
      </c>
      <c r="C142" s="289">
        <v>19</v>
      </c>
      <c r="D142" s="290">
        <v>175</v>
      </c>
      <c r="E142" s="291">
        <v>9.375E-2</v>
      </c>
      <c r="F142" s="290">
        <v>160</v>
      </c>
      <c r="G142" s="290">
        <v>200</v>
      </c>
      <c r="H142" s="291">
        <v>9.375E-2</v>
      </c>
      <c r="I142" s="291">
        <v>1.8749999999999999E-2</v>
      </c>
      <c r="J142" s="289">
        <v>68</v>
      </c>
      <c r="K142" s="290">
        <v>220</v>
      </c>
      <c r="L142" s="291">
        <v>5.7692307692307696E-2</v>
      </c>
      <c r="M142" s="290">
        <v>210</v>
      </c>
      <c r="N142" s="290">
        <v>250</v>
      </c>
      <c r="O142" s="291">
        <v>5.7692307692307696E-2</v>
      </c>
      <c r="P142" s="291">
        <v>1.1538461538461539E-2</v>
      </c>
      <c r="Q142" s="289">
        <v>12</v>
      </c>
      <c r="R142" s="290">
        <v>303</v>
      </c>
      <c r="S142" s="291">
        <v>0.12222222222222222</v>
      </c>
      <c r="T142" s="290">
        <v>245</v>
      </c>
      <c r="U142" s="290">
        <v>318</v>
      </c>
      <c r="V142" s="291">
        <v>0.12222222222222222</v>
      </c>
      <c r="W142" s="291">
        <v>2.4444444444444442E-2</v>
      </c>
      <c r="X142" s="289">
        <v>27</v>
      </c>
      <c r="Y142" s="290">
        <v>250</v>
      </c>
      <c r="Z142" s="291">
        <v>8.6956521739130432E-2</v>
      </c>
      <c r="AA142" s="290">
        <v>230</v>
      </c>
      <c r="AB142" s="290">
        <v>290</v>
      </c>
      <c r="AC142" s="291">
        <v>8.6956521739130432E-2</v>
      </c>
      <c r="AD142" s="291">
        <v>1.7391304347826087E-2</v>
      </c>
      <c r="AE142" s="289">
        <v>151</v>
      </c>
      <c r="AF142" s="290">
        <v>320</v>
      </c>
      <c r="AG142" s="291">
        <v>0.14285714285714285</v>
      </c>
      <c r="AH142" s="290">
        <v>280</v>
      </c>
      <c r="AI142" s="290">
        <v>330</v>
      </c>
      <c r="AJ142" s="291">
        <v>0.14285714285714285</v>
      </c>
      <c r="AK142" s="291">
        <v>2.8571428571428571E-2</v>
      </c>
      <c r="AL142" s="289">
        <v>43</v>
      </c>
      <c r="AM142" s="290">
        <v>360</v>
      </c>
      <c r="AN142" s="291">
        <v>5.8823529411764705E-2</v>
      </c>
      <c r="AO142" s="290">
        <v>330</v>
      </c>
      <c r="AP142" s="290">
        <v>400</v>
      </c>
      <c r="AQ142" s="291">
        <v>5.8823529411764705E-2</v>
      </c>
      <c r="AR142" s="291">
        <v>1.1764705882352941E-2</v>
      </c>
      <c r="AS142" s="204" t="s">
        <v>344</v>
      </c>
    </row>
    <row r="143" spans="1:45" ht="11.25" x14ac:dyDescent="0.2">
      <c r="B143" s="40" t="s">
        <v>271</v>
      </c>
      <c r="C143" s="289" t="s">
        <v>41</v>
      </c>
      <c r="D143" s="290" t="s">
        <v>41</v>
      </c>
      <c r="E143" s="291" t="s">
        <v>41</v>
      </c>
      <c r="F143" s="290" t="s">
        <v>41</v>
      </c>
      <c r="G143" s="290" t="s">
        <v>41</v>
      </c>
      <c r="H143" s="291" t="s">
        <v>41</v>
      </c>
      <c r="I143" s="291" t="s">
        <v>41</v>
      </c>
      <c r="J143" s="289">
        <v>27</v>
      </c>
      <c r="K143" s="290">
        <v>300</v>
      </c>
      <c r="L143" s="291">
        <v>5.2631578947368418E-2</v>
      </c>
      <c r="M143" s="290">
        <v>275</v>
      </c>
      <c r="N143" s="290">
        <v>310</v>
      </c>
      <c r="O143" s="291">
        <v>5.2631578947368418E-2</v>
      </c>
      <c r="P143" s="291">
        <v>1.0526315789473684E-2</v>
      </c>
      <c r="Q143" s="289" t="s">
        <v>41</v>
      </c>
      <c r="R143" s="290" t="s">
        <v>41</v>
      </c>
      <c r="S143" s="291" t="s">
        <v>41</v>
      </c>
      <c r="T143" s="290" t="s">
        <v>41</v>
      </c>
      <c r="U143" s="290" t="s">
        <v>41</v>
      </c>
      <c r="V143" s="291" t="s">
        <v>41</v>
      </c>
      <c r="W143" s="291" t="s">
        <v>41</v>
      </c>
      <c r="X143" s="289">
        <v>58</v>
      </c>
      <c r="Y143" s="290">
        <v>320</v>
      </c>
      <c r="Z143" s="291">
        <v>6.6666666666666666E-2</v>
      </c>
      <c r="AA143" s="290">
        <v>300</v>
      </c>
      <c r="AB143" s="290">
        <v>370</v>
      </c>
      <c r="AC143" s="291">
        <v>6.6666666666666666E-2</v>
      </c>
      <c r="AD143" s="291">
        <v>1.3333333333333332E-2</v>
      </c>
      <c r="AE143" s="289">
        <v>94</v>
      </c>
      <c r="AF143" s="290">
        <v>350</v>
      </c>
      <c r="AG143" s="291">
        <v>5.7471264367816091E-3</v>
      </c>
      <c r="AH143" s="290">
        <v>330</v>
      </c>
      <c r="AI143" s="290">
        <v>385</v>
      </c>
      <c r="AJ143" s="291">
        <v>5.7471264367816091E-3</v>
      </c>
      <c r="AK143" s="291">
        <v>1.1494252873563218E-3</v>
      </c>
      <c r="AL143" s="289">
        <v>15</v>
      </c>
      <c r="AM143" s="290">
        <v>430</v>
      </c>
      <c r="AN143" s="291">
        <v>7.4999999999999997E-2</v>
      </c>
      <c r="AO143" s="290">
        <v>385</v>
      </c>
      <c r="AP143" s="290">
        <v>450</v>
      </c>
      <c r="AQ143" s="291">
        <v>7.4999999999999997E-2</v>
      </c>
      <c r="AR143" s="291">
        <v>1.4999999999999999E-2</v>
      </c>
      <c r="AS143" s="204" t="s">
        <v>344</v>
      </c>
    </row>
    <row r="144" spans="1:45" ht="11.25" x14ac:dyDescent="0.2">
      <c r="B144" s="40" t="s">
        <v>272</v>
      </c>
      <c r="C144" s="289">
        <v>28</v>
      </c>
      <c r="D144" s="290">
        <v>160</v>
      </c>
      <c r="E144" s="291">
        <v>6.6666666666666666E-2</v>
      </c>
      <c r="F144" s="290">
        <v>140</v>
      </c>
      <c r="G144" s="290">
        <v>185</v>
      </c>
      <c r="H144" s="291">
        <v>6.6666666666666666E-2</v>
      </c>
      <c r="I144" s="291">
        <v>1.3333333333333332E-2</v>
      </c>
      <c r="J144" s="289">
        <v>98</v>
      </c>
      <c r="K144" s="290">
        <v>270</v>
      </c>
      <c r="L144" s="291">
        <v>0.08</v>
      </c>
      <c r="M144" s="290">
        <v>240</v>
      </c>
      <c r="N144" s="290">
        <v>285</v>
      </c>
      <c r="O144" s="291">
        <v>0.08</v>
      </c>
      <c r="P144" s="291">
        <v>1.6E-2</v>
      </c>
      <c r="Q144" s="289">
        <v>22</v>
      </c>
      <c r="R144" s="290">
        <v>340</v>
      </c>
      <c r="S144" s="291">
        <v>4.6153846153846156E-2</v>
      </c>
      <c r="T144" s="290">
        <v>285</v>
      </c>
      <c r="U144" s="290">
        <v>380</v>
      </c>
      <c r="V144" s="291">
        <v>4.6153846153846156E-2</v>
      </c>
      <c r="W144" s="291">
        <v>9.2307692307692316E-3</v>
      </c>
      <c r="X144" s="289">
        <v>32</v>
      </c>
      <c r="Y144" s="290">
        <v>280</v>
      </c>
      <c r="Z144" s="291">
        <v>0</v>
      </c>
      <c r="AA144" s="290">
        <v>260</v>
      </c>
      <c r="AB144" s="290">
        <v>315</v>
      </c>
      <c r="AC144" s="291">
        <v>0</v>
      </c>
      <c r="AD144" s="291">
        <v>0</v>
      </c>
      <c r="AE144" s="289">
        <v>192</v>
      </c>
      <c r="AF144" s="290">
        <v>348</v>
      </c>
      <c r="AG144" s="291">
        <v>3.880597014925373E-2</v>
      </c>
      <c r="AH144" s="290">
        <v>300</v>
      </c>
      <c r="AI144" s="290">
        <v>390</v>
      </c>
      <c r="AJ144" s="291">
        <v>3.880597014925373E-2</v>
      </c>
      <c r="AK144" s="291">
        <v>7.7611940298507459E-3</v>
      </c>
      <c r="AL144" s="289">
        <v>66</v>
      </c>
      <c r="AM144" s="290">
        <v>420</v>
      </c>
      <c r="AN144" s="291">
        <v>2.4390243902439025E-2</v>
      </c>
      <c r="AO144" s="290">
        <v>390</v>
      </c>
      <c r="AP144" s="290">
        <v>460</v>
      </c>
      <c r="AQ144" s="291">
        <v>2.4390243902439025E-2</v>
      </c>
      <c r="AR144" s="291">
        <v>4.8780487804878049E-3</v>
      </c>
      <c r="AS144" s="204" t="s">
        <v>344</v>
      </c>
    </row>
    <row r="145" spans="1:45" ht="11.25" x14ac:dyDescent="0.2">
      <c r="A145" s="40"/>
      <c r="B145" s="40" t="s">
        <v>273</v>
      </c>
      <c r="C145" s="289">
        <v>28</v>
      </c>
      <c r="D145" s="290">
        <v>160</v>
      </c>
      <c r="E145" s="291">
        <v>0.14285714285714285</v>
      </c>
      <c r="F145" s="290">
        <v>143</v>
      </c>
      <c r="G145" s="290">
        <v>170</v>
      </c>
      <c r="H145" s="291">
        <v>0.14285714285714285</v>
      </c>
      <c r="I145" s="291">
        <v>2.8571428571428571E-2</v>
      </c>
      <c r="J145" s="289">
        <v>42</v>
      </c>
      <c r="K145" s="290">
        <v>238</v>
      </c>
      <c r="L145" s="291">
        <v>0.22051282051282051</v>
      </c>
      <c r="M145" s="290">
        <v>190</v>
      </c>
      <c r="N145" s="290">
        <v>250</v>
      </c>
      <c r="O145" s="291">
        <v>0.22051282051282051</v>
      </c>
      <c r="P145" s="291">
        <v>4.41025641025641E-2</v>
      </c>
      <c r="Q145" s="289" t="s">
        <v>41</v>
      </c>
      <c r="R145" s="290" t="s">
        <v>41</v>
      </c>
      <c r="S145" s="291" t="s">
        <v>41</v>
      </c>
      <c r="T145" s="290" t="s">
        <v>41</v>
      </c>
      <c r="U145" s="290" t="s">
        <v>41</v>
      </c>
      <c r="V145" s="291" t="s">
        <v>41</v>
      </c>
      <c r="W145" s="291" t="s">
        <v>41</v>
      </c>
      <c r="X145" s="289">
        <v>26</v>
      </c>
      <c r="Y145" s="290">
        <v>235</v>
      </c>
      <c r="Z145" s="291">
        <v>2.1739130434782608E-2</v>
      </c>
      <c r="AA145" s="290">
        <v>220</v>
      </c>
      <c r="AB145" s="290">
        <v>260</v>
      </c>
      <c r="AC145" s="291">
        <v>2.1739130434782608E-2</v>
      </c>
      <c r="AD145" s="291">
        <v>4.3478260869565218E-3</v>
      </c>
      <c r="AE145" s="289">
        <v>141</v>
      </c>
      <c r="AF145" s="290">
        <v>270</v>
      </c>
      <c r="AG145" s="291">
        <v>5.8823529411764705E-2</v>
      </c>
      <c r="AH145" s="290">
        <v>250</v>
      </c>
      <c r="AI145" s="290">
        <v>300</v>
      </c>
      <c r="AJ145" s="291">
        <v>5.8823529411764705E-2</v>
      </c>
      <c r="AK145" s="291">
        <v>1.1764705882352941E-2</v>
      </c>
      <c r="AL145" s="289">
        <v>29</v>
      </c>
      <c r="AM145" s="290">
        <v>340</v>
      </c>
      <c r="AN145" s="291">
        <v>0.17241379310344829</v>
      </c>
      <c r="AO145" s="290">
        <v>300</v>
      </c>
      <c r="AP145" s="290">
        <v>400</v>
      </c>
      <c r="AQ145" s="291">
        <v>0.17241379310344829</v>
      </c>
      <c r="AR145" s="291">
        <v>3.4482758620689655E-2</v>
      </c>
      <c r="AS145" s="204" t="s">
        <v>344</v>
      </c>
    </row>
    <row r="146" spans="1:45" ht="11.25" x14ac:dyDescent="0.2">
      <c r="A146" s="40"/>
      <c r="B146" s="40" t="s">
        <v>1</v>
      </c>
      <c r="C146" s="289">
        <v>39</v>
      </c>
      <c r="D146" s="290">
        <v>185</v>
      </c>
      <c r="E146" s="291">
        <v>-5.128205128205128E-2</v>
      </c>
      <c r="F146" s="290">
        <v>150</v>
      </c>
      <c r="G146" s="290">
        <v>275</v>
      </c>
      <c r="H146" s="291">
        <v>-5.128205128205128E-2</v>
      </c>
      <c r="I146" s="291">
        <v>-1.0256410256410256E-2</v>
      </c>
      <c r="J146" s="289">
        <v>140</v>
      </c>
      <c r="K146" s="290">
        <v>230</v>
      </c>
      <c r="L146" s="291">
        <v>9.5238095238095233E-2</v>
      </c>
      <c r="M146" s="290">
        <v>200</v>
      </c>
      <c r="N146" s="290">
        <v>260</v>
      </c>
      <c r="O146" s="291">
        <v>9.5238095238095233E-2</v>
      </c>
      <c r="P146" s="291">
        <v>1.9047619047619046E-2</v>
      </c>
      <c r="Q146" s="289">
        <v>58</v>
      </c>
      <c r="R146" s="290">
        <v>313</v>
      </c>
      <c r="S146" s="291">
        <v>7.9310344827586213E-2</v>
      </c>
      <c r="T146" s="290">
        <v>270</v>
      </c>
      <c r="U146" s="290">
        <v>360</v>
      </c>
      <c r="V146" s="291">
        <v>7.9310344827586213E-2</v>
      </c>
      <c r="W146" s="291">
        <v>1.5862068965517243E-2</v>
      </c>
      <c r="X146" s="289">
        <v>51</v>
      </c>
      <c r="Y146" s="290">
        <v>250</v>
      </c>
      <c r="Z146" s="291">
        <v>0</v>
      </c>
      <c r="AA146" s="290">
        <v>230</v>
      </c>
      <c r="AB146" s="290">
        <v>300</v>
      </c>
      <c r="AC146" s="291">
        <v>0</v>
      </c>
      <c r="AD146" s="291">
        <v>0</v>
      </c>
      <c r="AE146" s="289">
        <v>304</v>
      </c>
      <c r="AF146" s="290">
        <v>288</v>
      </c>
      <c r="AG146" s="291">
        <v>3.5971223021582732E-2</v>
      </c>
      <c r="AH146" s="290">
        <v>240</v>
      </c>
      <c r="AI146" s="290">
        <v>340</v>
      </c>
      <c r="AJ146" s="291">
        <v>3.5971223021582732E-2</v>
      </c>
      <c r="AK146" s="291">
        <v>7.1942446043165463E-3</v>
      </c>
      <c r="AL146" s="289">
        <v>69</v>
      </c>
      <c r="AM146" s="290">
        <v>380</v>
      </c>
      <c r="AN146" s="291">
        <v>8.5714285714285715E-2</v>
      </c>
      <c r="AO146" s="290">
        <v>340</v>
      </c>
      <c r="AP146" s="290">
        <v>440</v>
      </c>
      <c r="AQ146" s="291">
        <v>8.5714285714285715E-2</v>
      </c>
      <c r="AR146" s="291">
        <v>1.7142857142857144E-2</v>
      </c>
      <c r="AS146" s="204" t="s">
        <v>344</v>
      </c>
    </row>
    <row r="147" spans="1:45" ht="11.25" x14ac:dyDescent="0.2">
      <c r="A147" s="40"/>
      <c r="B147" s="40" t="s">
        <v>2</v>
      </c>
      <c r="C147" s="289">
        <v>81</v>
      </c>
      <c r="D147" s="290">
        <v>195</v>
      </c>
      <c r="E147" s="291">
        <v>2.6315789473684209E-2</v>
      </c>
      <c r="F147" s="290">
        <v>160</v>
      </c>
      <c r="G147" s="290">
        <v>250</v>
      </c>
      <c r="H147" s="291">
        <v>2.6315789473684209E-2</v>
      </c>
      <c r="I147" s="291">
        <v>5.263157894736842E-3</v>
      </c>
      <c r="J147" s="289">
        <v>259</v>
      </c>
      <c r="K147" s="290">
        <v>220</v>
      </c>
      <c r="L147" s="291">
        <v>4.7619047619047616E-2</v>
      </c>
      <c r="M147" s="290">
        <v>210</v>
      </c>
      <c r="N147" s="290">
        <v>250</v>
      </c>
      <c r="O147" s="291">
        <v>4.7619047619047616E-2</v>
      </c>
      <c r="P147" s="291">
        <v>9.5238095238095229E-3</v>
      </c>
      <c r="Q147" s="289">
        <v>53</v>
      </c>
      <c r="R147" s="290">
        <v>310</v>
      </c>
      <c r="S147" s="291">
        <v>5.8020477815699661E-2</v>
      </c>
      <c r="T147" s="290">
        <v>270</v>
      </c>
      <c r="U147" s="290">
        <v>335</v>
      </c>
      <c r="V147" s="291">
        <v>5.8020477815699661E-2</v>
      </c>
      <c r="W147" s="291">
        <v>1.1604095563139932E-2</v>
      </c>
      <c r="X147" s="289">
        <v>95</v>
      </c>
      <c r="Y147" s="290">
        <v>270</v>
      </c>
      <c r="Z147" s="291">
        <v>0.08</v>
      </c>
      <c r="AA147" s="290">
        <v>250</v>
      </c>
      <c r="AB147" s="290">
        <v>300</v>
      </c>
      <c r="AC147" s="291">
        <v>0.08</v>
      </c>
      <c r="AD147" s="291">
        <v>1.6E-2</v>
      </c>
      <c r="AE147" s="289">
        <v>600</v>
      </c>
      <c r="AF147" s="290">
        <v>320</v>
      </c>
      <c r="AG147" s="291">
        <v>3.2258064516129031E-2</v>
      </c>
      <c r="AH147" s="290">
        <v>290</v>
      </c>
      <c r="AI147" s="290">
        <v>335</v>
      </c>
      <c r="AJ147" s="291">
        <v>3.2258064516129031E-2</v>
      </c>
      <c r="AK147" s="291">
        <v>6.4516129032258064E-3</v>
      </c>
      <c r="AL147" s="289">
        <v>174</v>
      </c>
      <c r="AM147" s="290">
        <v>360</v>
      </c>
      <c r="AN147" s="291">
        <v>1.9830028328611898E-2</v>
      </c>
      <c r="AO147" s="290">
        <v>335</v>
      </c>
      <c r="AP147" s="290">
        <v>410</v>
      </c>
      <c r="AQ147" s="291">
        <v>1.9830028328611898E-2</v>
      </c>
      <c r="AR147" s="291">
        <v>3.9660056657223799E-3</v>
      </c>
      <c r="AS147" s="204" t="s">
        <v>344</v>
      </c>
    </row>
    <row r="148" spans="1:45" ht="11.25" x14ac:dyDescent="0.2">
      <c r="B148" s="40" t="s">
        <v>274</v>
      </c>
      <c r="C148" s="289">
        <v>90</v>
      </c>
      <c r="D148" s="290">
        <v>150</v>
      </c>
      <c r="E148" s="291">
        <v>7.1428571428571425E-2</v>
      </c>
      <c r="F148" s="290">
        <v>130</v>
      </c>
      <c r="G148" s="290">
        <v>165</v>
      </c>
      <c r="H148" s="291">
        <v>7.1428571428571425E-2</v>
      </c>
      <c r="I148" s="291">
        <v>1.4285714285714285E-2</v>
      </c>
      <c r="J148" s="289">
        <v>94</v>
      </c>
      <c r="K148" s="290">
        <v>180</v>
      </c>
      <c r="L148" s="291">
        <v>5.8823529411764705E-2</v>
      </c>
      <c r="M148" s="290">
        <v>160</v>
      </c>
      <c r="N148" s="290">
        <v>200</v>
      </c>
      <c r="O148" s="291">
        <v>5.8823529411764705E-2</v>
      </c>
      <c r="P148" s="291">
        <v>1.1764705882352941E-2</v>
      </c>
      <c r="Q148" s="289" t="s">
        <v>41</v>
      </c>
      <c r="R148" s="290" t="s">
        <v>41</v>
      </c>
      <c r="S148" s="291" t="s">
        <v>41</v>
      </c>
      <c r="T148" s="290" t="s">
        <v>41</v>
      </c>
      <c r="U148" s="290" t="s">
        <v>41</v>
      </c>
      <c r="V148" s="291" t="s">
        <v>41</v>
      </c>
      <c r="W148" s="291" t="s">
        <v>41</v>
      </c>
      <c r="X148" s="289">
        <v>65</v>
      </c>
      <c r="Y148" s="290">
        <v>220</v>
      </c>
      <c r="Z148" s="291">
        <v>0.1</v>
      </c>
      <c r="AA148" s="290">
        <v>200</v>
      </c>
      <c r="AB148" s="290">
        <v>260</v>
      </c>
      <c r="AC148" s="291">
        <v>0.1</v>
      </c>
      <c r="AD148" s="291">
        <v>0.02</v>
      </c>
      <c r="AE148" s="289">
        <v>196</v>
      </c>
      <c r="AF148" s="290">
        <v>270</v>
      </c>
      <c r="AG148" s="291">
        <v>0.08</v>
      </c>
      <c r="AH148" s="290">
        <v>250</v>
      </c>
      <c r="AI148" s="290">
        <v>285</v>
      </c>
      <c r="AJ148" s="291">
        <v>0.08</v>
      </c>
      <c r="AK148" s="291">
        <v>1.6E-2</v>
      </c>
      <c r="AL148" s="289">
        <v>32</v>
      </c>
      <c r="AM148" s="290">
        <v>320</v>
      </c>
      <c r="AN148" s="291">
        <v>6.6666666666666666E-2</v>
      </c>
      <c r="AO148" s="290">
        <v>285</v>
      </c>
      <c r="AP148" s="290">
        <v>340</v>
      </c>
      <c r="AQ148" s="291">
        <v>6.6666666666666666E-2</v>
      </c>
      <c r="AR148" s="291">
        <v>1.3333333333333332E-2</v>
      </c>
      <c r="AS148" s="204" t="s">
        <v>344</v>
      </c>
    </row>
    <row r="149" spans="1:45" ht="11.25" x14ac:dyDescent="0.2">
      <c r="B149" s="40" t="s">
        <v>275</v>
      </c>
      <c r="C149" s="289">
        <v>39</v>
      </c>
      <c r="D149" s="290">
        <v>160</v>
      </c>
      <c r="E149" s="291">
        <v>3.2258064516129031E-2</v>
      </c>
      <c r="F149" s="290">
        <v>145</v>
      </c>
      <c r="G149" s="290">
        <v>180</v>
      </c>
      <c r="H149" s="291">
        <v>3.2258064516129031E-2</v>
      </c>
      <c r="I149" s="291">
        <v>6.4516129032258064E-3</v>
      </c>
      <c r="J149" s="289">
        <v>110</v>
      </c>
      <c r="K149" s="290">
        <v>192</v>
      </c>
      <c r="L149" s="291">
        <v>3.783783783783784E-2</v>
      </c>
      <c r="M149" s="290">
        <v>175</v>
      </c>
      <c r="N149" s="290">
        <v>210</v>
      </c>
      <c r="O149" s="291">
        <v>3.783783783783784E-2</v>
      </c>
      <c r="P149" s="291">
        <v>7.5675675675675683E-3</v>
      </c>
      <c r="Q149" s="289">
        <v>14</v>
      </c>
      <c r="R149" s="290">
        <v>235</v>
      </c>
      <c r="S149" s="291">
        <v>6.8181818181818177E-2</v>
      </c>
      <c r="T149" s="290">
        <v>210</v>
      </c>
      <c r="U149" s="290">
        <v>280</v>
      </c>
      <c r="V149" s="291">
        <v>6.8181818181818177E-2</v>
      </c>
      <c r="W149" s="291">
        <v>1.3636363636363636E-2</v>
      </c>
      <c r="X149" s="289">
        <v>60</v>
      </c>
      <c r="Y149" s="290">
        <v>200</v>
      </c>
      <c r="Z149" s="291">
        <v>5.2631578947368418E-2</v>
      </c>
      <c r="AA149" s="290">
        <v>180</v>
      </c>
      <c r="AB149" s="290">
        <v>230</v>
      </c>
      <c r="AC149" s="291">
        <v>5.2631578947368418E-2</v>
      </c>
      <c r="AD149" s="291">
        <v>1.0526315789473684E-2</v>
      </c>
      <c r="AE149" s="289">
        <v>257</v>
      </c>
      <c r="AF149" s="290">
        <v>240</v>
      </c>
      <c r="AG149" s="291">
        <v>4.3478260869565216E-2</v>
      </c>
      <c r="AH149" s="290">
        <v>220</v>
      </c>
      <c r="AI149" s="290">
        <v>260</v>
      </c>
      <c r="AJ149" s="291">
        <v>4.3478260869565216E-2</v>
      </c>
      <c r="AK149" s="291">
        <v>8.6956521739130436E-3</v>
      </c>
      <c r="AL149" s="289">
        <v>49</v>
      </c>
      <c r="AM149" s="290">
        <v>300</v>
      </c>
      <c r="AN149" s="291">
        <v>3.4482758620689655E-2</v>
      </c>
      <c r="AO149" s="290">
        <v>260</v>
      </c>
      <c r="AP149" s="290">
        <v>320</v>
      </c>
      <c r="AQ149" s="291">
        <v>3.4482758620689655E-2</v>
      </c>
      <c r="AR149" s="291">
        <v>6.8965517241379309E-3</v>
      </c>
      <c r="AS149" s="204" t="s">
        <v>344</v>
      </c>
    </row>
    <row r="150" spans="1:45" ht="11.25" x14ac:dyDescent="0.2">
      <c r="B150" s="40" t="s">
        <v>276</v>
      </c>
      <c r="C150" s="289">
        <v>12</v>
      </c>
      <c r="D150" s="290">
        <v>223</v>
      </c>
      <c r="E150" s="291">
        <v>-8.8888888888888889E-3</v>
      </c>
      <c r="F150" s="290">
        <v>200</v>
      </c>
      <c r="G150" s="290">
        <v>235</v>
      </c>
      <c r="H150" s="291">
        <v>-8.8888888888888889E-3</v>
      </c>
      <c r="I150" s="291">
        <v>-1.7777777777777779E-3</v>
      </c>
      <c r="J150" s="289">
        <v>50</v>
      </c>
      <c r="K150" s="290">
        <v>348</v>
      </c>
      <c r="L150" s="291">
        <v>2.3529411764705882E-2</v>
      </c>
      <c r="M150" s="290">
        <v>315</v>
      </c>
      <c r="N150" s="290">
        <v>390</v>
      </c>
      <c r="O150" s="291">
        <v>2.3529411764705882E-2</v>
      </c>
      <c r="P150" s="291">
        <v>4.7058823529411761E-3</v>
      </c>
      <c r="Q150" s="289">
        <v>39</v>
      </c>
      <c r="R150" s="290">
        <v>415</v>
      </c>
      <c r="S150" s="291">
        <v>5.0632911392405063E-2</v>
      </c>
      <c r="T150" s="290">
        <v>350</v>
      </c>
      <c r="U150" s="290">
        <v>480</v>
      </c>
      <c r="V150" s="291">
        <v>5.0632911392405063E-2</v>
      </c>
      <c r="W150" s="291">
        <v>1.0126582278481013E-2</v>
      </c>
      <c r="X150" s="289">
        <v>20</v>
      </c>
      <c r="Y150" s="290">
        <v>365</v>
      </c>
      <c r="Z150" s="291">
        <v>4.2857142857142858E-2</v>
      </c>
      <c r="AA150" s="290">
        <v>340</v>
      </c>
      <c r="AB150" s="290">
        <v>408</v>
      </c>
      <c r="AC150" s="291">
        <v>4.2857142857142858E-2</v>
      </c>
      <c r="AD150" s="291">
        <v>8.5714285714285719E-3</v>
      </c>
      <c r="AE150" s="289">
        <v>201</v>
      </c>
      <c r="AF150" s="290">
        <v>420</v>
      </c>
      <c r="AG150" s="291">
        <v>0.05</v>
      </c>
      <c r="AH150" s="290">
        <v>385</v>
      </c>
      <c r="AI150" s="290">
        <v>450</v>
      </c>
      <c r="AJ150" s="291">
        <v>0.05</v>
      </c>
      <c r="AK150" s="291">
        <v>0.01</v>
      </c>
      <c r="AL150" s="289">
        <v>88</v>
      </c>
      <c r="AM150" s="290">
        <v>500</v>
      </c>
      <c r="AN150" s="291">
        <v>6.3829787234042548E-2</v>
      </c>
      <c r="AO150" s="290">
        <v>450</v>
      </c>
      <c r="AP150" s="290">
        <v>550</v>
      </c>
      <c r="AQ150" s="291">
        <v>6.3829787234042548E-2</v>
      </c>
      <c r="AR150" s="291">
        <v>1.276595744680851E-2</v>
      </c>
      <c r="AS150" s="204" t="s">
        <v>344</v>
      </c>
    </row>
    <row r="151" spans="1:45" ht="11.25" x14ac:dyDescent="0.2">
      <c r="A151" s="40"/>
      <c r="B151" s="40" t="s">
        <v>277</v>
      </c>
      <c r="C151" s="289">
        <v>17</v>
      </c>
      <c r="D151" s="290">
        <v>165</v>
      </c>
      <c r="E151" s="291">
        <v>6.4516129032258063E-2</v>
      </c>
      <c r="F151" s="290">
        <v>150</v>
      </c>
      <c r="G151" s="290">
        <v>220</v>
      </c>
      <c r="H151" s="291">
        <v>6.4516129032258063E-2</v>
      </c>
      <c r="I151" s="291">
        <v>1.2903225806451613E-2</v>
      </c>
      <c r="J151" s="289">
        <v>76</v>
      </c>
      <c r="K151" s="290">
        <v>225</v>
      </c>
      <c r="L151" s="291">
        <v>0.15384615384615385</v>
      </c>
      <c r="M151" s="290">
        <v>183</v>
      </c>
      <c r="N151" s="290">
        <v>260</v>
      </c>
      <c r="O151" s="291">
        <v>0.15384615384615385</v>
      </c>
      <c r="P151" s="291">
        <v>3.0769230769230771E-2</v>
      </c>
      <c r="Q151" s="289" t="s">
        <v>41</v>
      </c>
      <c r="R151" s="290" t="s">
        <v>41</v>
      </c>
      <c r="S151" s="291" t="s">
        <v>41</v>
      </c>
      <c r="T151" s="290" t="s">
        <v>41</v>
      </c>
      <c r="U151" s="290" t="s">
        <v>41</v>
      </c>
      <c r="V151" s="291" t="s">
        <v>41</v>
      </c>
      <c r="W151" s="291" t="s">
        <v>41</v>
      </c>
      <c r="X151" s="289">
        <v>40</v>
      </c>
      <c r="Y151" s="290">
        <v>260</v>
      </c>
      <c r="Z151" s="291">
        <v>0.13043478260869565</v>
      </c>
      <c r="AA151" s="290">
        <v>240</v>
      </c>
      <c r="AB151" s="290">
        <v>300</v>
      </c>
      <c r="AC151" s="291">
        <v>0.13043478260869565</v>
      </c>
      <c r="AD151" s="291">
        <v>2.6086956521739129E-2</v>
      </c>
      <c r="AE151" s="289">
        <v>148</v>
      </c>
      <c r="AF151" s="290">
        <v>280</v>
      </c>
      <c r="AG151" s="291">
        <v>7.6923076923076927E-2</v>
      </c>
      <c r="AH151" s="290">
        <v>250</v>
      </c>
      <c r="AI151" s="290">
        <v>320</v>
      </c>
      <c r="AJ151" s="291">
        <v>7.6923076923076927E-2</v>
      </c>
      <c r="AK151" s="291">
        <v>1.5384615384615385E-2</v>
      </c>
      <c r="AL151" s="289">
        <v>43</v>
      </c>
      <c r="AM151" s="290">
        <v>340</v>
      </c>
      <c r="AN151" s="291">
        <v>9.6774193548387094E-2</v>
      </c>
      <c r="AO151" s="290">
        <v>320</v>
      </c>
      <c r="AP151" s="290">
        <v>370</v>
      </c>
      <c r="AQ151" s="291">
        <v>9.6774193548387094E-2</v>
      </c>
      <c r="AR151" s="291">
        <v>1.935483870967742E-2</v>
      </c>
      <c r="AS151" s="204" t="s">
        <v>344</v>
      </c>
    </row>
    <row r="152" spans="1:45" ht="11.25" x14ac:dyDescent="0.2">
      <c r="A152" s="40"/>
      <c r="B152" s="40" t="s">
        <v>278</v>
      </c>
      <c r="C152" s="289">
        <v>86</v>
      </c>
      <c r="D152" s="290">
        <v>180</v>
      </c>
      <c r="E152" s="291">
        <v>9.0909090909090912E-2</v>
      </c>
      <c r="F152" s="290">
        <v>160</v>
      </c>
      <c r="G152" s="290">
        <v>200</v>
      </c>
      <c r="H152" s="291">
        <v>9.0909090909090912E-2</v>
      </c>
      <c r="I152" s="291">
        <v>1.8181818181818181E-2</v>
      </c>
      <c r="J152" s="289">
        <v>143</v>
      </c>
      <c r="K152" s="290">
        <v>230</v>
      </c>
      <c r="L152" s="291">
        <v>0</v>
      </c>
      <c r="M152" s="290">
        <v>210</v>
      </c>
      <c r="N152" s="290">
        <v>260</v>
      </c>
      <c r="O152" s="291">
        <v>0</v>
      </c>
      <c r="P152" s="291">
        <v>0</v>
      </c>
      <c r="Q152" s="289">
        <v>57</v>
      </c>
      <c r="R152" s="290">
        <v>320</v>
      </c>
      <c r="S152" s="291">
        <v>6.6666666666666666E-2</v>
      </c>
      <c r="T152" s="290">
        <v>280</v>
      </c>
      <c r="U152" s="290">
        <v>355</v>
      </c>
      <c r="V152" s="291">
        <v>6.6666666666666666E-2</v>
      </c>
      <c r="W152" s="291">
        <v>1.3333333333333332E-2</v>
      </c>
      <c r="X152" s="289">
        <v>74</v>
      </c>
      <c r="Y152" s="290">
        <v>250</v>
      </c>
      <c r="Z152" s="291">
        <v>4.1666666666666664E-2</v>
      </c>
      <c r="AA152" s="290">
        <v>240</v>
      </c>
      <c r="AB152" s="290">
        <v>290</v>
      </c>
      <c r="AC152" s="291">
        <v>4.1666666666666664E-2</v>
      </c>
      <c r="AD152" s="291">
        <v>8.3333333333333332E-3</v>
      </c>
      <c r="AE152" s="289">
        <v>348</v>
      </c>
      <c r="AF152" s="290">
        <v>290</v>
      </c>
      <c r="AG152" s="291">
        <v>7.407407407407407E-2</v>
      </c>
      <c r="AH152" s="290">
        <v>260</v>
      </c>
      <c r="AI152" s="290">
        <v>340</v>
      </c>
      <c r="AJ152" s="291">
        <v>7.407407407407407E-2</v>
      </c>
      <c r="AK152" s="291">
        <v>1.4814814814814814E-2</v>
      </c>
      <c r="AL152" s="289">
        <v>190</v>
      </c>
      <c r="AM152" s="290">
        <v>370</v>
      </c>
      <c r="AN152" s="291">
        <v>5.7142857142857141E-2</v>
      </c>
      <c r="AO152" s="290">
        <v>340</v>
      </c>
      <c r="AP152" s="290">
        <v>400</v>
      </c>
      <c r="AQ152" s="291">
        <v>5.7142857142857141E-2</v>
      </c>
      <c r="AR152" s="291">
        <v>1.1428571428571429E-2</v>
      </c>
      <c r="AS152" s="204" t="s">
        <v>344</v>
      </c>
    </row>
    <row r="153" spans="1:45" ht="11.25" x14ac:dyDescent="0.2">
      <c r="A153" s="40"/>
      <c r="B153" s="40" t="s">
        <v>279</v>
      </c>
      <c r="C153" s="289" t="s">
        <v>41</v>
      </c>
      <c r="D153" s="290" t="s">
        <v>41</v>
      </c>
      <c r="E153" s="291" t="s">
        <v>41</v>
      </c>
      <c r="F153" s="290" t="s">
        <v>41</v>
      </c>
      <c r="G153" s="290" t="s">
        <v>41</v>
      </c>
      <c r="H153" s="291" t="s">
        <v>41</v>
      </c>
      <c r="I153" s="291" t="s">
        <v>41</v>
      </c>
      <c r="J153" s="289">
        <v>38</v>
      </c>
      <c r="K153" s="290">
        <v>233</v>
      </c>
      <c r="L153" s="291">
        <v>6.8807339449541288E-2</v>
      </c>
      <c r="M153" s="290">
        <v>200</v>
      </c>
      <c r="N153" s="290">
        <v>250</v>
      </c>
      <c r="O153" s="291">
        <v>6.8807339449541288E-2</v>
      </c>
      <c r="P153" s="291">
        <v>1.3761467889908258E-2</v>
      </c>
      <c r="Q153" s="289" t="s">
        <v>41</v>
      </c>
      <c r="R153" s="290" t="s">
        <v>41</v>
      </c>
      <c r="S153" s="291" t="s">
        <v>41</v>
      </c>
      <c r="T153" s="290" t="s">
        <v>41</v>
      </c>
      <c r="U153" s="290" t="s">
        <v>41</v>
      </c>
      <c r="V153" s="291" t="s">
        <v>41</v>
      </c>
      <c r="W153" s="291" t="s">
        <v>41</v>
      </c>
      <c r="X153" s="289">
        <v>13</v>
      </c>
      <c r="Y153" s="290">
        <v>270</v>
      </c>
      <c r="Z153" s="291">
        <v>3.8461538461538464E-2</v>
      </c>
      <c r="AA153" s="290">
        <v>230</v>
      </c>
      <c r="AB153" s="290">
        <v>300</v>
      </c>
      <c r="AC153" s="291">
        <v>3.8461538461538464E-2</v>
      </c>
      <c r="AD153" s="291">
        <v>7.6923076923076927E-3</v>
      </c>
      <c r="AE153" s="289">
        <v>93</v>
      </c>
      <c r="AF153" s="290">
        <v>300</v>
      </c>
      <c r="AG153" s="291">
        <v>7.1428571428571425E-2</v>
      </c>
      <c r="AH153" s="290">
        <v>280</v>
      </c>
      <c r="AI153" s="290">
        <v>350</v>
      </c>
      <c r="AJ153" s="291">
        <v>7.1428571428571425E-2</v>
      </c>
      <c r="AK153" s="291">
        <v>1.4285714285714285E-2</v>
      </c>
      <c r="AL153" s="289">
        <v>14</v>
      </c>
      <c r="AM153" s="290">
        <v>380</v>
      </c>
      <c r="AN153" s="291">
        <v>4.6831955922865015E-2</v>
      </c>
      <c r="AO153" s="290">
        <v>350</v>
      </c>
      <c r="AP153" s="290">
        <v>450</v>
      </c>
      <c r="AQ153" s="291">
        <v>4.6831955922865015E-2</v>
      </c>
      <c r="AR153" s="291">
        <v>9.3663911845730027E-3</v>
      </c>
      <c r="AS153" s="204" t="s">
        <v>344</v>
      </c>
    </row>
    <row r="154" spans="1:45" ht="11.25" x14ac:dyDescent="0.2">
      <c r="B154" s="40" t="s">
        <v>280</v>
      </c>
      <c r="C154" s="289">
        <v>127</v>
      </c>
      <c r="D154" s="290">
        <v>195</v>
      </c>
      <c r="E154" s="291">
        <v>0.14705882352941177</v>
      </c>
      <c r="F154" s="290">
        <v>165</v>
      </c>
      <c r="G154" s="290">
        <v>250</v>
      </c>
      <c r="H154" s="291">
        <v>0.14705882352941177</v>
      </c>
      <c r="I154" s="291">
        <v>2.9411764705882353E-2</v>
      </c>
      <c r="J154" s="289">
        <v>295</v>
      </c>
      <c r="K154" s="290">
        <v>240</v>
      </c>
      <c r="L154" s="291">
        <v>4.3478260869565216E-2</v>
      </c>
      <c r="M154" s="290">
        <v>210</v>
      </c>
      <c r="N154" s="290">
        <v>260</v>
      </c>
      <c r="O154" s="291">
        <v>4.3478260869565216E-2</v>
      </c>
      <c r="P154" s="291">
        <v>8.6956521739130436E-3</v>
      </c>
      <c r="Q154" s="289">
        <v>64</v>
      </c>
      <c r="R154" s="290">
        <v>320</v>
      </c>
      <c r="S154" s="291">
        <v>3.2258064516129031E-2</v>
      </c>
      <c r="T154" s="290">
        <v>270</v>
      </c>
      <c r="U154" s="290">
        <v>350</v>
      </c>
      <c r="V154" s="291">
        <v>3.2258064516129031E-2</v>
      </c>
      <c r="W154" s="291">
        <v>6.4516129032258064E-3</v>
      </c>
      <c r="X154" s="289">
        <v>101</v>
      </c>
      <c r="Y154" s="290">
        <v>250</v>
      </c>
      <c r="Z154" s="291">
        <v>0</v>
      </c>
      <c r="AA154" s="290">
        <v>240</v>
      </c>
      <c r="AB154" s="290">
        <v>280</v>
      </c>
      <c r="AC154" s="291">
        <v>0</v>
      </c>
      <c r="AD154" s="291">
        <v>0</v>
      </c>
      <c r="AE154" s="289">
        <v>640</v>
      </c>
      <c r="AF154" s="290">
        <v>300</v>
      </c>
      <c r="AG154" s="291">
        <v>3.4482758620689655E-2</v>
      </c>
      <c r="AH154" s="290">
        <v>273</v>
      </c>
      <c r="AI154" s="290">
        <v>360</v>
      </c>
      <c r="AJ154" s="291">
        <v>3.4482758620689655E-2</v>
      </c>
      <c r="AK154" s="291">
        <v>6.8965517241379309E-3</v>
      </c>
      <c r="AL154" s="289">
        <v>181</v>
      </c>
      <c r="AM154" s="290">
        <v>400</v>
      </c>
      <c r="AN154" s="291">
        <v>5.2631578947368418E-2</v>
      </c>
      <c r="AO154" s="290">
        <v>360</v>
      </c>
      <c r="AP154" s="290">
        <v>450</v>
      </c>
      <c r="AQ154" s="291">
        <v>5.2631578947368418E-2</v>
      </c>
      <c r="AR154" s="291">
        <v>1.0526315789473684E-2</v>
      </c>
      <c r="AS154" s="204" t="s">
        <v>344</v>
      </c>
    </row>
    <row r="155" spans="1:45" ht="11.25" x14ac:dyDescent="0.2">
      <c r="B155" s="40" t="s">
        <v>3</v>
      </c>
      <c r="C155" s="289">
        <v>52</v>
      </c>
      <c r="D155" s="290">
        <v>155</v>
      </c>
      <c r="E155" s="291">
        <v>6.8965517241379309E-2</v>
      </c>
      <c r="F155" s="290">
        <v>145</v>
      </c>
      <c r="G155" s="290">
        <v>170</v>
      </c>
      <c r="H155" s="291">
        <v>6.8965517241379309E-2</v>
      </c>
      <c r="I155" s="291">
        <v>1.3793103448275862E-2</v>
      </c>
      <c r="J155" s="289">
        <v>87</v>
      </c>
      <c r="K155" s="290">
        <v>230</v>
      </c>
      <c r="L155" s="291">
        <v>0</v>
      </c>
      <c r="M155" s="290">
        <v>220</v>
      </c>
      <c r="N155" s="290">
        <v>260</v>
      </c>
      <c r="O155" s="291">
        <v>0</v>
      </c>
      <c r="P155" s="291">
        <v>0</v>
      </c>
      <c r="Q155" s="289">
        <v>11</v>
      </c>
      <c r="R155" s="290">
        <v>300</v>
      </c>
      <c r="S155" s="291">
        <v>0</v>
      </c>
      <c r="T155" s="290">
        <v>250</v>
      </c>
      <c r="U155" s="290">
        <v>340</v>
      </c>
      <c r="V155" s="291">
        <v>0</v>
      </c>
      <c r="W155" s="291">
        <v>0</v>
      </c>
      <c r="X155" s="289">
        <v>20</v>
      </c>
      <c r="Y155" s="290">
        <v>248</v>
      </c>
      <c r="Z155" s="291">
        <v>0.12727272727272726</v>
      </c>
      <c r="AA155" s="290">
        <v>223</v>
      </c>
      <c r="AB155" s="290">
        <v>260</v>
      </c>
      <c r="AC155" s="291">
        <v>0.12727272727272726</v>
      </c>
      <c r="AD155" s="291">
        <v>2.5454545454545452E-2</v>
      </c>
      <c r="AE155" s="289">
        <v>152</v>
      </c>
      <c r="AF155" s="290">
        <v>300</v>
      </c>
      <c r="AG155" s="291">
        <v>0.1111111111111111</v>
      </c>
      <c r="AH155" s="290">
        <v>260</v>
      </c>
      <c r="AI155" s="290">
        <v>320</v>
      </c>
      <c r="AJ155" s="291">
        <v>0.1111111111111111</v>
      </c>
      <c r="AK155" s="291">
        <v>2.222222222222222E-2</v>
      </c>
      <c r="AL155" s="289">
        <v>36</v>
      </c>
      <c r="AM155" s="290">
        <v>350</v>
      </c>
      <c r="AN155" s="291">
        <v>-5.4054054054054057E-2</v>
      </c>
      <c r="AO155" s="290">
        <v>320</v>
      </c>
      <c r="AP155" s="290">
        <v>400</v>
      </c>
      <c r="AQ155" s="291">
        <v>-5.4054054054054057E-2</v>
      </c>
      <c r="AR155" s="291">
        <v>-1.0810810810810811E-2</v>
      </c>
      <c r="AS155" s="204" t="s">
        <v>344</v>
      </c>
    </row>
    <row r="156" spans="1:45" ht="11.25" x14ac:dyDescent="0.2">
      <c r="B156" s="40" t="s">
        <v>281</v>
      </c>
      <c r="C156" s="289">
        <v>12</v>
      </c>
      <c r="D156" s="290">
        <v>298</v>
      </c>
      <c r="E156" s="291">
        <v>2.7586206896551724E-2</v>
      </c>
      <c r="F156" s="290">
        <v>270</v>
      </c>
      <c r="G156" s="290">
        <v>350</v>
      </c>
      <c r="H156" s="291">
        <v>2.7586206896551724E-2</v>
      </c>
      <c r="I156" s="291">
        <v>5.5172413793103444E-3</v>
      </c>
      <c r="J156" s="289">
        <v>45</v>
      </c>
      <c r="K156" s="290">
        <v>370</v>
      </c>
      <c r="L156" s="291">
        <v>5.7142857142857141E-2</v>
      </c>
      <c r="M156" s="290">
        <v>350</v>
      </c>
      <c r="N156" s="290">
        <v>430</v>
      </c>
      <c r="O156" s="291">
        <v>5.7142857142857141E-2</v>
      </c>
      <c r="P156" s="291">
        <v>1.1428571428571429E-2</v>
      </c>
      <c r="Q156" s="289">
        <v>41</v>
      </c>
      <c r="R156" s="290">
        <v>480</v>
      </c>
      <c r="S156" s="291">
        <v>7.8651685393258425E-2</v>
      </c>
      <c r="T156" s="290">
        <v>420</v>
      </c>
      <c r="U156" s="290">
        <v>500</v>
      </c>
      <c r="V156" s="291">
        <v>7.8651685393258425E-2</v>
      </c>
      <c r="W156" s="291">
        <v>1.5730337078651686E-2</v>
      </c>
      <c r="X156" s="289">
        <v>34</v>
      </c>
      <c r="Y156" s="290">
        <v>390</v>
      </c>
      <c r="Z156" s="291">
        <v>-1.2658227848101266E-2</v>
      </c>
      <c r="AA156" s="290">
        <v>330</v>
      </c>
      <c r="AB156" s="290">
        <v>450</v>
      </c>
      <c r="AC156" s="291">
        <v>-1.2658227848101266E-2</v>
      </c>
      <c r="AD156" s="291">
        <v>-2.5316455696202532E-3</v>
      </c>
      <c r="AE156" s="289">
        <v>215</v>
      </c>
      <c r="AF156" s="290">
        <v>480</v>
      </c>
      <c r="AG156" s="291">
        <v>0</v>
      </c>
      <c r="AH156" s="290">
        <v>440</v>
      </c>
      <c r="AI156" s="290">
        <v>500</v>
      </c>
      <c r="AJ156" s="291">
        <v>0</v>
      </c>
      <c r="AK156" s="291">
        <v>0</v>
      </c>
      <c r="AL156" s="289">
        <v>246</v>
      </c>
      <c r="AM156" s="290">
        <v>550</v>
      </c>
      <c r="AN156" s="291">
        <v>0</v>
      </c>
      <c r="AO156" s="290">
        <v>500</v>
      </c>
      <c r="AP156" s="290">
        <v>580</v>
      </c>
      <c r="AQ156" s="291">
        <v>0</v>
      </c>
      <c r="AR156" s="291">
        <v>0</v>
      </c>
      <c r="AS156" s="204" t="s">
        <v>344</v>
      </c>
    </row>
    <row r="157" spans="1:45" ht="11.25" x14ac:dyDescent="0.2">
      <c r="B157" s="40" t="s">
        <v>282</v>
      </c>
      <c r="C157" s="289">
        <v>85</v>
      </c>
      <c r="D157" s="290">
        <v>190</v>
      </c>
      <c r="E157" s="291">
        <v>8.5714285714285715E-2</v>
      </c>
      <c r="F157" s="290">
        <v>175</v>
      </c>
      <c r="G157" s="290">
        <v>200</v>
      </c>
      <c r="H157" s="291">
        <v>8.5714285714285715E-2</v>
      </c>
      <c r="I157" s="291">
        <v>1.7142857142857144E-2</v>
      </c>
      <c r="J157" s="289">
        <v>162</v>
      </c>
      <c r="K157" s="290">
        <v>240</v>
      </c>
      <c r="L157" s="291">
        <v>2.1276595744680851E-2</v>
      </c>
      <c r="M157" s="290">
        <v>220</v>
      </c>
      <c r="N157" s="290">
        <v>270</v>
      </c>
      <c r="O157" s="291">
        <v>2.1276595744680851E-2</v>
      </c>
      <c r="P157" s="291">
        <v>4.2553191489361703E-3</v>
      </c>
      <c r="Q157" s="289">
        <v>47</v>
      </c>
      <c r="R157" s="290">
        <v>300</v>
      </c>
      <c r="S157" s="291">
        <v>0</v>
      </c>
      <c r="T157" s="290">
        <v>270</v>
      </c>
      <c r="U157" s="290">
        <v>330</v>
      </c>
      <c r="V157" s="291">
        <v>0</v>
      </c>
      <c r="W157" s="291">
        <v>0</v>
      </c>
      <c r="X157" s="289">
        <v>89</v>
      </c>
      <c r="Y157" s="290">
        <v>260</v>
      </c>
      <c r="Z157" s="291">
        <v>0</v>
      </c>
      <c r="AA157" s="290">
        <v>220</v>
      </c>
      <c r="AB157" s="290">
        <v>300</v>
      </c>
      <c r="AC157" s="291">
        <v>0</v>
      </c>
      <c r="AD157" s="291">
        <v>0</v>
      </c>
      <c r="AE157" s="289">
        <v>378</v>
      </c>
      <c r="AF157" s="290">
        <v>300</v>
      </c>
      <c r="AG157" s="291">
        <v>3.4482758620689655E-2</v>
      </c>
      <c r="AH157" s="290">
        <v>260</v>
      </c>
      <c r="AI157" s="290">
        <v>360</v>
      </c>
      <c r="AJ157" s="291">
        <v>3.4482758620689655E-2</v>
      </c>
      <c r="AK157" s="291">
        <v>6.8965517241379309E-3</v>
      </c>
      <c r="AL157" s="289">
        <v>144</v>
      </c>
      <c r="AM157" s="290">
        <v>390</v>
      </c>
      <c r="AN157" s="291">
        <v>5.4054054054054057E-2</v>
      </c>
      <c r="AO157" s="290">
        <v>360</v>
      </c>
      <c r="AP157" s="290">
        <v>430</v>
      </c>
      <c r="AQ157" s="291">
        <v>5.4054054054054057E-2</v>
      </c>
      <c r="AR157" s="291">
        <v>1.0810810810810811E-2</v>
      </c>
      <c r="AS157" s="204" t="s">
        <v>344</v>
      </c>
    </row>
    <row r="158" spans="1:45" ht="11.25" x14ac:dyDescent="0.2">
      <c r="B158" s="40" t="s">
        <v>4</v>
      </c>
      <c r="C158" s="289">
        <v>62</v>
      </c>
      <c r="D158" s="290">
        <v>195</v>
      </c>
      <c r="E158" s="291">
        <v>5.4054054054054057E-2</v>
      </c>
      <c r="F158" s="290">
        <v>180</v>
      </c>
      <c r="G158" s="290">
        <v>210</v>
      </c>
      <c r="H158" s="291">
        <v>5.4054054054054057E-2</v>
      </c>
      <c r="I158" s="291">
        <v>1.0810810810810811E-2</v>
      </c>
      <c r="J158" s="289">
        <v>131</v>
      </c>
      <c r="K158" s="290">
        <v>230</v>
      </c>
      <c r="L158" s="291">
        <v>4.5454545454545456E-2</v>
      </c>
      <c r="M158" s="290">
        <v>205</v>
      </c>
      <c r="N158" s="290">
        <v>250</v>
      </c>
      <c r="O158" s="291">
        <v>4.5454545454545456E-2</v>
      </c>
      <c r="P158" s="291">
        <v>9.0909090909090905E-3</v>
      </c>
      <c r="Q158" s="289">
        <v>19</v>
      </c>
      <c r="R158" s="290">
        <v>295</v>
      </c>
      <c r="S158" s="291">
        <v>-1.6666666666666666E-2</v>
      </c>
      <c r="T158" s="290">
        <v>280</v>
      </c>
      <c r="U158" s="290">
        <v>335</v>
      </c>
      <c r="V158" s="291">
        <v>-1.6666666666666666E-2</v>
      </c>
      <c r="W158" s="291">
        <v>-3.3333333333333331E-3</v>
      </c>
      <c r="X158" s="289">
        <v>55</v>
      </c>
      <c r="Y158" s="290">
        <v>270</v>
      </c>
      <c r="Z158" s="291">
        <v>0.08</v>
      </c>
      <c r="AA158" s="290">
        <v>250</v>
      </c>
      <c r="AB158" s="290">
        <v>310</v>
      </c>
      <c r="AC158" s="291">
        <v>0.08</v>
      </c>
      <c r="AD158" s="291">
        <v>1.6E-2</v>
      </c>
      <c r="AE158" s="289">
        <v>258</v>
      </c>
      <c r="AF158" s="290">
        <v>320</v>
      </c>
      <c r="AG158" s="291">
        <v>8.4745762711864403E-2</v>
      </c>
      <c r="AH158" s="290">
        <v>280</v>
      </c>
      <c r="AI158" s="290">
        <v>330</v>
      </c>
      <c r="AJ158" s="291">
        <v>8.4745762711864403E-2</v>
      </c>
      <c r="AK158" s="291">
        <v>1.6949152542372881E-2</v>
      </c>
      <c r="AL158" s="289">
        <v>72</v>
      </c>
      <c r="AM158" s="290">
        <v>370</v>
      </c>
      <c r="AN158" s="291">
        <v>2.7777777777777776E-2</v>
      </c>
      <c r="AO158" s="290">
        <v>330</v>
      </c>
      <c r="AP158" s="290">
        <v>420</v>
      </c>
      <c r="AQ158" s="291">
        <v>2.7777777777777776E-2</v>
      </c>
      <c r="AR158" s="291">
        <v>5.5555555555555549E-3</v>
      </c>
      <c r="AS158" s="204" t="s">
        <v>344</v>
      </c>
    </row>
    <row r="159" spans="1:45" ht="11.25" x14ac:dyDescent="0.2">
      <c r="B159" s="40" t="s">
        <v>283</v>
      </c>
      <c r="C159" s="289" t="s">
        <v>41</v>
      </c>
      <c r="D159" s="290" t="s">
        <v>41</v>
      </c>
      <c r="E159" s="291" t="s">
        <v>41</v>
      </c>
      <c r="F159" s="290" t="s">
        <v>41</v>
      </c>
      <c r="G159" s="290" t="s">
        <v>41</v>
      </c>
      <c r="H159" s="291" t="s">
        <v>41</v>
      </c>
      <c r="I159" s="291" t="s">
        <v>41</v>
      </c>
      <c r="J159" s="289">
        <v>69</v>
      </c>
      <c r="K159" s="290">
        <v>275</v>
      </c>
      <c r="L159" s="291">
        <v>3.7735849056603772E-2</v>
      </c>
      <c r="M159" s="290">
        <v>250</v>
      </c>
      <c r="N159" s="290">
        <v>300</v>
      </c>
      <c r="O159" s="291">
        <v>3.7735849056603772E-2</v>
      </c>
      <c r="P159" s="291">
        <v>7.5471698113207548E-3</v>
      </c>
      <c r="Q159" s="289">
        <v>22</v>
      </c>
      <c r="R159" s="290">
        <v>330</v>
      </c>
      <c r="S159" s="291">
        <v>3.125E-2</v>
      </c>
      <c r="T159" s="290">
        <v>315</v>
      </c>
      <c r="U159" s="290">
        <v>330</v>
      </c>
      <c r="V159" s="291">
        <v>3.125E-2</v>
      </c>
      <c r="W159" s="291">
        <v>6.2500000000000003E-3</v>
      </c>
      <c r="X159" s="289">
        <v>34</v>
      </c>
      <c r="Y159" s="290">
        <v>290</v>
      </c>
      <c r="Z159" s="291">
        <v>2.4734982332155476E-2</v>
      </c>
      <c r="AA159" s="290">
        <v>260</v>
      </c>
      <c r="AB159" s="290">
        <v>310</v>
      </c>
      <c r="AC159" s="291">
        <v>2.4734982332155476E-2</v>
      </c>
      <c r="AD159" s="291">
        <v>4.9469964664310955E-3</v>
      </c>
      <c r="AE159" s="289">
        <v>179</v>
      </c>
      <c r="AF159" s="290">
        <v>335</v>
      </c>
      <c r="AG159" s="291">
        <v>3.0769230769230771E-2</v>
      </c>
      <c r="AH159" s="290">
        <v>310</v>
      </c>
      <c r="AI159" s="290">
        <v>400</v>
      </c>
      <c r="AJ159" s="291">
        <v>3.0769230769230771E-2</v>
      </c>
      <c r="AK159" s="291">
        <v>6.1538461538461538E-3</v>
      </c>
      <c r="AL159" s="289">
        <v>169</v>
      </c>
      <c r="AM159" s="290">
        <v>420</v>
      </c>
      <c r="AN159" s="291">
        <v>2.4390243902439025E-2</v>
      </c>
      <c r="AO159" s="290">
        <v>400</v>
      </c>
      <c r="AP159" s="290">
        <v>430</v>
      </c>
      <c r="AQ159" s="291">
        <v>2.4390243902439025E-2</v>
      </c>
      <c r="AR159" s="291">
        <v>4.8780487804878049E-3</v>
      </c>
      <c r="AS159" s="204" t="s">
        <v>344</v>
      </c>
    </row>
    <row r="160" spans="1:45" ht="11.25" x14ac:dyDescent="0.2">
      <c r="B160" s="40" t="s">
        <v>5</v>
      </c>
      <c r="C160" s="289">
        <v>64</v>
      </c>
      <c r="D160" s="290">
        <v>220</v>
      </c>
      <c r="E160" s="291">
        <v>0.1111111111111111</v>
      </c>
      <c r="F160" s="290">
        <v>180</v>
      </c>
      <c r="G160" s="290">
        <v>240</v>
      </c>
      <c r="H160" s="291">
        <v>0.1111111111111111</v>
      </c>
      <c r="I160" s="291">
        <v>2.222222222222222E-2</v>
      </c>
      <c r="J160" s="289">
        <v>244</v>
      </c>
      <c r="K160" s="290">
        <v>260</v>
      </c>
      <c r="L160" s="291">
        <v>0.04</v>
      </c>
      <c r="M160" s="290">
        <v>230</v>
      </c>
      <c r="N160" s="290">
        <v>290</v>
      </c>
      <c r="O160" s="291">
        <v>0.04</v>
      </c>
      <c r="P160" s="291">
        <v>8.0000000000000002E-3</v>
      </c>
      <c r="Q160" s="289">
        <v>58</v>
      </c>
      <c r="R160" s="290">
        <v>350</v>
      </c>
      <c r="S160" s="291">
        <v>9.375E-2</v>
      </c>
      <c r="T160" s="290">
        <v>320</v>
      </c>
      <c r="U160" s="290">
        <v>390</v>
      </c>
      <c r="V160" s="291">
        <v>9.375E-2</v>
      </c>
      <c r="W160" s="291">
        <v>1.8749999999999999E-2</v>
      </c>
      <c r="X160" s="289">
        <v>78</v>
      </c>
      <c r="Y160" s="290">
        <v>300</v>
      </c>
      <c r="Z160" s="291">
        <v>6.0070671378091869E-2</v>
      </c>
      <c r="AA160" s="290">
        <v>280</v>
      </c>
      <c r="AB160" s="290">
        <v>330</v>
      </c>
      <c r="AC160" s="291">
        <v>6.0070671378091869E-2</v>
      </c>
      <c r="AD160" s="291">
        <v>1.2014134275618375E-2</v>
      </c>
      <c r="AE160" s="289">
        <v>408</v>
      </c>
      <c r="AF160" s="290">
        <v>350</v>
      </c>
      <c r="AG160" s="291">
        <v>6.0606060606060608E-2</v>
      </c>
      <c r="AH160" s="290">
        <v>320</v>
      </c>
      <c r="AI160" s="290">
        <v>400</v>
      </c>
      <c r="AJ160" s="291">
        <v>6.0606060606060608E-2</v>
      </c>
      <c r="AK160" s="291">
        <v>1.2121212121212121E-2</v>
      </c>
      <c r="AL160" s="289">
        <v>127</v>
      </c>
      <c r="AM160" s="290">
        <v>440</v>
      </c>
      <c r="AN160" s="291">
        <v>7.3170731707317069E-2</v>
      </c>
      <c r="AO160" s="290">
        <v>400</v>
      </c>
      <c r="AP160" s="290">
        <v>460</v>
      </c>
      <c r="AQ160" s="291">
        <v>7.3170731707317069E-2</v>
      </c>
      <c r="AR160" s="291">
        <v>1.4634146341463414E-2</v>
      </c>
      <c r="AS160" s="204" t="s">
        <v>344</v>
      </c>
    </row>
    <row r="161" spans="2:45" ht="11.25" x14ac:dyDescent="0.2">
      <c r="B161" s="40" t="s">
        <v>6</v>
      </c>
      <c r="C161" s="289">
        <v>43</v>
      </c>
      <c r="D161" s="290">
        <v>180</v>
      </c>
      <c r="E161" s="291">
        <v>2.8571428571428571E-2</v>
      </c>
      <c r="F161" s="290">
        <v>165</v>
      </c>
      <c r="G161" s="290">
        <v>190</v>
      </c>
      <c r="H161" s="291">
        <v>2.8571428571428571E-2</v>
      </c>
      <c r="I161" s="291">
        <v>5.7142857142857143E-3</v>
      </c>
      <c r="J161" s="289">
        <v>283</v>
      </c>
      <c r="K161" s="290">
        <v>240</v>
      </c>
      <c r="L161" s="291">
        <v>2.1276595744680851E-2</v>
      </c>
      <c r="M161" s="290">
        <v>220</v>
      </c>
      <c r="N161" s="290">
        <v>260</v>
      </c>
      <c r="O161" s="291">
        <v>2.1276595744680851E-2</v>
      </c>
      <c r="P161" s="291">
        <v>4.2553191489361703E-3</v>
      </c>
      <c r="Q161" s="289">
        <v>63</v>
      </c>
      <c r="R161" s="290">
        <v>290</v>
      </c>
      <c r="S161" s="291">
        <v>0</v>
      </c>
      <c r="T161" s="290">
        <v>270</v>
      </c>
      <c r="U161" s="290">
        <v>335</v>
      </c>
      <c r="V161" s="291">
        <v>0</v>
      </c>
      <c r="W161" s="291">
        <v>0</v>
      </c>
      <c r="X161" s="289">
        <v>59</v>
      </c>
      <c r="Y161" s="290">
        <v>280</v>
      </c>
      <c r="Z161" s="291">
        <v>2.564102564102564E-2</v>
      </c>
      <c r="AA161" s="290">
        <v>250</v>
      </c>
      <c r="AB161" s="290">
        <v>300</v>
      </c>
      <c r="AC161" s="291">
        <v>2.564102564102564E-2</v>
      </c>
      <c r="AD161" s="291">
        <v>5.1282051282051282E-3</v>
      </c>
      <c r="AE161" s="289">
        <v>522</v>
      </c>
      <c r="AF161" s="290">
        <v>330</v>
      </c>
      <c r="AG161" s="291">
        <v>3.125E-2</v>
      </c>
      <c r="AH161" s="290">
        <v>300</v>
      </c>
      <c r="AI161" s="290">
        <v>380</v>
      </c>
      <c r="AJ161" s="291">
        <v>3.125E-2</v>
      </c>
      <c r="AK161" s="291">
        <v>6.2500000000000003E-3</v>
      </c>
      <c r="AL161" s="289">
        <v>303</v>
      </c>
      <c r="AM161" s="290">
        <v>400</v>
      </c>
      <c r="AN161" s="291">
        <v>2.564102564102564E-2</v>
      </c>
      <c r="AO161" s="290">
        <v>380</v>
      </c>
      <c r="AP161" s="290">
        <v>420</v>
      </c>
      <c r="AQ161" s="291">
        <v>2.564102564102564E-2</v>
      </c>
      <c r="AR161" s="291">
        <v>5.1282051282051282E-3</v>
      </c>
      <c r="AS161" s="204" t="s">
        <v>344</v>
      </c>
    </row>
    <row r="162" spans="2:45" s="152" customFormat="1" ht="11.25" x14ac:dyDescent="0.2">
      <c r="B162" s="138" t="s">
        <v>37</v>
      </c>
      <c r="C162" s="289">
        <v>924</v>
      </c>
      <c r="D162" s="290">
        <v>180</v>
      </c>
      <c r="E162" s="291">
        <v>9.0909090909090912E-2</v>
      </c>
      <c r="F162" s="290">
        <v>160</v>
      </c>
      <c r="G162" s="290">
        <v>210</v>
      </c>
      <c r="H162" s="291">
        <v>9.0909090909090912E-2</v>
      </c>
      <c r="I162" s="291">
        <v>1.8181818181818181E-2</v>
      </c>
      <c r="J162" s="289">
        <v>2538</v>
      </c>
      <c r="K162" s="290">
        <v>240</v>
      </c>
      <c r="L162" s="291">
        <v>4.3478260869565216E-2</v>
      </c>
      <c r="M162" s="290">
        <v>210</v>
      </c>
      <c r="N162" s="290">
        <v>270</v>
      </c>
      <c r="O162" s="291">
        <v>4.3478260869565216E-2</v>
      </c>
      <c r="P162" s="291">
        <v>8.6956521739130436E-3</v>
      </c>
      <c r="Q162" s="289">
        <v>637</v>
      </c>
      <c r="R162" s="290">
        <v>320</v>
      </c>
      <c r="S162" s="291">
        <v>3.2258064516129031E-2</v>
      </c>
      <c r="T162" s="290">
        <v>280</v>
      </c>
      <c r="U162" s="290">
        <v>360</v>
      </c>
      <c r="V162" s="291">
        <v>3.2258064516129031E-2</v>
      </c>
      <c r="W162" s="291">
        <v>6.4516129032258064E-3</v>
      </c>
      <c r="X162" s="289">
        <v>1062</v>
      </c>
      <c r="Y162" s="290">
        <v>270</v>
      </c>
      <c r="Z162" s="291">
        <v>0.08</v>
      </c>
      <c r="AA162" s="290">
        <v>235</v>
      </c>
      <c r="AB162" s="290">
        <v>300</v>
      </c>
      <c r="AC162" s="291">
        <v>0.08</v>
      </c>
      <c r="AD162" s="291">
        <v>1.6E-2</v>
      </c>
      <c r="AE162" s="289">
        <v>5661</v>
      </c>
      <c r="AF162" s="290">
        <v>320</v>
      </c>
      <c r="AG162" s="291">
        <v>6.6666666666666666E-2</v>
      </c>
      <c r="AH162" s="290">
        <v>280</v>
      </c>
      <c r="AI162" s="290">
        <v>360</v>
      </c>
      <c r="AJ162" s="291">
        <v>6.6666666666666666E-2</v>
      </c>
      <c r="AK162" s="291">
        <v>1.3333333333333332E-2</v>
      </c>
      <c r="AL162" s="289">
        <v>2155</v>
      </c>
      <c r="AM162" s="290">
        <v>400</v>
      </c>
      <c r="AN162" s="291">
        <v>3.896103896103896E-2</v>
      </c>
      <c r="AO162" s="290">
        <v>360</v>
      </c>
      <c r="AP162" s="290">
        <v>450</v>
      </c>
      <c r="AQ162" s="291">
        <v>3.896103896103896E-2</v>
      </c>
      <c r="AR162" s="291">
        <v>7.7922077922077922E-3</v>
      </c>
    </row>
    <row r="163" spans="2:45" ht="11.25" x14ac:dyDescent="0.2">
      <c r="C163" s="143"/>
      <c r="D163" s="140"/>
      <c r="E163" s="141"/>
      <c r="F163" s="140"/>
      <c r="G163" s="140"/>
      <c r="H163" s="141"/>
      <c r="I163" s="141"/>
      <c r="J163" s="143"/>
      <c r="K163" s="140"/>
      <c r="L163" s="141"/>
      <c r="M163" s="140"/>
      <c r="N163" s="140"/>
      <c r="O163" s="141"/>
      <c r="P163" s="141"/>
      <c r="Q163" s="143"/>
      <c r="R163" s="140"/>
      <c r="S163" s="141"/>
      <c r="T163" s="140"/>
      <c r="U163" s="140"/>
      <c r="V163" s="141"/>
      <c r="W163" s="141"/>
      <c r="X163" s="143"/>
      <c r="Y163" s="140"/>
      <c r="Z163" s="141"/>
      <c r="AA163" s="140"/>
      <c r="AB163" s="140"/>
      <c r="AC163" s="141"/>
      <c r="AD163" s="141"/>
      <c r="AE163" s="143"/>
      <c r="AF163" s="140"/>
      <c r="AG163" s="141"/>
      <c r="AH163" s="140"/>
      <c r="AI163" s="140"/>
      <c r="AJ163" s="141"/>
      <c r="AK163" s="141"/>
      <c r="AL163" s="143"/>
      <c r="AM163" s="140"/>
      <c r="AN163" s="141"/>
      <c r="AO163" s="140"/>
      <c r="AP163" s="140"/>
      <c r="AQ163" s="141"/>
      <c r="AR163" s="141"/>
    </row>
  </sheetData>
  <hyperlinks>
    <hyperlink ref="K1" location="Contents!A1" display="Contents page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/>
    </sheetView>
  </sheetViews>
  <sheetFormatPr defaultRowHeight="12" outlineLevelCol="2" x14ac:dyDescent="0.2"/>
  <cols>
    <col min="1" max="1" width="27" style="212" customWidth="1"/>
    <col min="2" max="2" width="8.85546875" style="199" customWidth="1"/>
    <col min="3" max="4" width="8.85546875" style="212" customWidth="1"/>
    <col min="5" max="5" width="8.85546875" style="199" customWidth="1"/>
    <col min="6" max="7" width="8.85546875" style="212" customWidth="1"/>
    <col min="8" max="8" width="8.85546875" style="199" customWidth="1" outlineLevel="1" collapsed="1"/>
    <col min="9" max="10" width="8.85546875" style="212" customWidth="1" outlineLevel="2"/>
    <col min="11" max="11" width="8.85546875" style="199" customWidth="1"/>
    <col min="12" max="13" width="8.85546875" style="212" customWidth="1"/>
    <col min="14" max="14" width="8.85546875" style="199" customWidth="1" collapsed="1"/>
    <col min="15" max="16" width="8.85546875" style="212" customWidth="1"/>
    <col min="17" max="17" width="8.85546875" style="199" customWidth="1" outlineLevel="1" collapsed="1"/>
    <col min="18" max="19" width="8.85546875" style="212" customWidth="1" outlineLevel="2"/>
    <col min="20" max="20" width="9.140625" style="212"/>
    <col min="21" max="21" width="15" style="212" customWidth="1"/>
    <col min="22" max="16384" width="9.140625" style="212"/>
  </cols>
  <sheetData>
    <row r="1" spans="1:21" ht="32.25" customHeight="1" x14ac:dyDescent="0.2">
      <c r="A1" s="211" t="s">
        <v>406</v>
      </c>
      <c r="U1" s="209" t="s">
        <v>366</v>
      </c>
    </row>
    <row r="2" spans="1:21" x14ac:dyDescent="0.2">
      <c r="A2" s="213"/>
      <c r="B2" s="302" t="s">
        <v>31</v>
      </c>
      <c r="C2" s="302"/>
      <c r="D2" s="302"/>
      <c r="E2" s="302" t="s">
        <v>32</v>
      </c>
      <c r="F2" s="302"/>
      <c r="G2" s="302"/>
      <c r="H2" s="302" t="s">
        <v>33</v>
      </c>
      <c r="I2" s="302"/>
      <c r="J2" s="302"/>
      <c r="K2" s="302" t="s">
        <v>34</v>
      </c>
      <c r="L2" s="302"/>
      <c r="M2" s="302"/>
      <c r="N2" s="302" t="s">
        <v>35</v>
      </c>
      <c r="O2" s="302"/>
      <c r="P2" s="302"/>
      <c r="Q2" s="302" t="s">
        <v>36</v>
      </c>
      <c r="R2" s="302"/>
      <c r="S2" s="302"/>
    </row>
    <row r="3" spans="1:21" x14ac:dyDescent="0.2">
      <c r="A3" s="214" t="s">
        <v>38</v>
      </c>
      <c r="B3" s="214" t="s">
        <v>7</v>
      </c>
      <c r="C3" s="214" t="s">
        <v>13</v>
      </c>
      <c r="D3" s="214" t="s">
        <v>130</v>
      </c>
      <c r="E3" s="214" t="s">
        <v>7</v>
      </c>
      <c r="F3" s="214" t="s">
        <v>13</v>
      </c>
      <c r="G3" s="214" t="s">
        <v>130</v>
      </c>
      <c r="H3" s="214" t="s">
        <v>7</v>
      </c>
      <c r="I3" s="214" t="s">
        <v>13</v>
      </c>
      <c r="J3" s="214" t="s">
        <v>130</v>
      </c>
      <c r="K3" s="214" t="s">
        <v>7</v>
      </c>
      <c r="L3" s="214" t="s">
        <v>13</v>
      </c>
      <c r="M3" s="214" t="s">
        <v>130</v>
      </c>
      <c r="N3" s="214" t="s">
        <v>7</v>
      </c>
      <c r="O3" s="214" t="s">
        <v>13</v>
      </c>
      <c r="P3" s="214" t="s">
        <v>130</v>
      </c>
      <c r="Q3" s="214" t="s">
        <v>7</v>
      </c>
      <c r="R3" s="214" t="s">
        <v>13</v>
      </c>
      <c r="S3" s="214" t="s">
        <v>130</v>
      </c>
    </row>
    <row r="4" spans="1:21" x14ac:dyDescent="0.2">
      <c r="A4" s="212" t="s">
        <v>78</v>
      </c>
      <c r="B4" s="256" t="s">
        <v>41</v>
      </c>
      <c r="C4" s="257" t="s">
        <v>41</v>
      </c>
      <c r="D4" s="258" t="s">
        <v>41</v>
      </c>
      <c r="E4" s="256">
        <v>12</v>
      </c>
      <c r="F4" s="257">
        <v>250</v>
      </c>
      <c r="G4" s="258">
        <v>-3.8461538461538464E-2</v>
      </c>
      <c r="H4" s="256" t="s">
        <v>41</v>
      </c>
      <c r="I4" s="257" t="s">
        <v>41</v>
      </c>
      <c r="J4" s="258" t="s">
        <v>41</v>
      </c>
      <c r="K4" s="256">
        <v>10</v>
      </c>
      <c r="L4" s="257">
        <v>290</v>
      </c>
      <c r="M4" s="258">
        <v>3.5714285714285712E-2</v>
      </c>
      <c r="N4" s="256">
        <v>52</v>
      </c>
      <c r="O4" s="257">
        <v>325</v>
      </c>
      <c r="P4" s="258">
        <v>4.8387096774193547E-2</v>
      </c>
      <c r="Q4" s="256">
        <v>15</v>
      </c>
      <c r="R4" s="257">
        <v>375</v>
      </c>
      <c r="S4" s="258">
        <v>7.1428571428571425E-2</v>
      </c>
    </row>
    <row r="5" spans="1:21" x14ac:dyDescent="0.2">
      <c r="A5" s="212" t="s">
        <v>79</v>
      </c>
      <c r="B5" s="256" t="s">
        <v>41</v>
      </c>
      <c r="C5" s="257" t="s">
        <v>41</v>
      </c>
      <c r="D5" s="258" t="s">
        <v>41</v>
      </c>
      <c r="E5" s="256">
        <v>10</v>
      </c>
      <c r="F5" s="257">
        <v>223</v>
      </c>
      <c r="G5" s="258" t="s">
        <v>41</v>
      </c>
      <c r="H5" s="256" t="s">
        <v>41</v>
      </c>
      <c r="I5" s="257" t="s">
        <v>41</v>
      </c>
      <c r="J5" s="258" t="s">
        <v>41</v>
      </c>
      <c r="K5" s="256">
        <v>13</v>
      </c>
      <c r="L5" s="257">
        <v>250</v>
      </c>
      <c r="M5" s="258" t="s">
        <v>41</v>
      </c>
      <c r="N5" s="256">
        <v>26</v>
      </c>
      <c r="O5" s="257">
        <v>260</v>
      </c>
      <c r="P5" s="258">
        <v>6.1224489795918366E-2</v>
      </c>
      <c r="Q5" s="256">
        <v>19</v>
      </c>
      <c r="R5" s="257">
        <v>425</v>
      </c>
      <c r="S5" s="258" t="s">
        <v>41</v>
      </c>
    </row>
    <row r="6" spans="1:21" x14ac:dyDescent="0.2">
      <c r="A6" s="212" t="s">
        <v>84</v>
      </c>
      <c r="B6" s="256" t="s">
        <v>41</v>
      </c>
      <c r="C6" s="257" t="s">
        <v>41</v>
      </c>
      <c r="D6" s="258" t="s">
        <v>41</v>
      </c>
      <c r="E6" s="256">
        <v>26</v>
      </c>
      <c r="F6" s="257">
        <v>225</v>
      </c>
      <c r="G6" s="258">
        <v>0.10837438423645321</v>
      </c>
      <c r="H6" s="256" t="s">
        <v>41</v>
      </c>
      <c r="I6" s="257" t="s">
        <v>41</v>
      </c>
      <c r="J6" s="258" t="s">
        <v>41</v>
      </c>
      <c r="K6" s="256" t="s">
        <v>41</v>
      </c>
      <c r="L6" s="257" t="s">
        <v>41</v>
      </c>
      <c r="M6" s="258" t="s">
        <v>41</v>
      </c>
      <c r="N6" s="256">
        <v>45</v>
      </c>
      <c r="O6" s="257">
        <v>290</v>
      </c>
      <c r="P6" s="258">
        <v>0.13725490196078433</v>
      </c>
      <c r="Q6" s="256">
        <v>13</v>
      </c>
      <c r="R6" s="257">
        <v>330</v>
      </c>
      <c r="S6" s="258" t="s">
        <v>41</v>
      </c>
    </row>
    <row r="7" spans="1:21" x14ac:dyDescent="0.2">
      <c r="A7" s="212" t="s">
        <v>88</v>
      </c>
      <c r="B7" s="256">
        <v>133</v>
      </c>
      <c r="C7" s="257">
        <v>230</v>
      </c>
      <c r="D7" s="258">
        <v>2.2222222222222223E-2</v>
      </c>
      <c r="E7" s="256">
        <v>308</v>
      </c>
      <c r="F7" s="257">
        <v>310</v>
      </c>
      <c r="G7" s="258">
        <v>3.3333333333333333E-2</v>
      </c>
      <c r="H7" s="256">
        <v>110</v>
      </c>
      <c r="I7" s="257">
        <v>390</v>
      </c>
      <c r="J7" s="258">
        <v>5.4054054054054057E-2</v>
      </c>
      <c r="K7" s="256">
        <v>143</v>
      </c>
      <c r="L7" s="257">
        <v>320</v>
      </c>
      <c r="M7" s="258">
        <v>3.896103896103896E-2</v>
      </c>
      <c r="N7" s="256">
        <v>838</v>
      </c>
      <c r="O7" s="257">
        <v>370</v>
      </c>
      <c r="P7" s="258">
        <v>5.7142857142857141E-2</v>
      </c>
      <c r="Q7" s="256">
        <v>454</v>
      </c>
      <c r="R7" s="257">
        <v>425</v>
      </c>
      <c r="S7" s="258">
        <v>1.1904761904761904E-2</v>
      </c>
    </row>
    <row r="8" spans="1:21" x14ac:dyDescent="0.2">
      <c r="A8" s="212" t="s">
        <v>111</v>
      </c>
      <c r="B8" s="256" t="s">
        <v>41</v>
      </c>
      <c r="C8" s="257" t="s">
        <v>41</v>
      </c>
      <c r="D8" s="258" t="s">
        <v>41</v>
      </c>
      <c r="E8" s="256" t="s">
        <v>41</v>
      </c>
      <c r="F8" s="257" t="s">
        <v>41</v>
      </c>
      <c r="G8" s="258" t="s">
        <v>41</v>
      </c>
      <c r="H8" s="256" t="s">
        <v>41</v>
      </c>
      <c r="I8" s="257" t="s">
        <v>41</v>
      </c>
      <c r="J8" s="258" t="s">
        <v>41</v>
      </c>
      <c r="K8" s="256">
        <v>11</v>
      </c>
      <c r="L8" s="257">
        <v>280</v>
      </c>
      <c r="M8" s="258" t="s">
        <v>41</v>
      </c>
      <c r="N8" s="256">
        <v>28</v>
      </c>
      <c r="O8" s="257">
        <v>335</v>
      </c>
      <c r="P8" s="258">
        <v>0.19642857142857142</v>
      </c>
      <c r="Q8" s="256" t="s">
        <v>41</v>
      </c>
      <c r="R8" s="257" t="s">
        <v>41</v>
      </c>
      <c r="S8" s="258" t="s">
        <v>41</v>
      </c>
    </row>
    <row r="9" spans="1:21" x14ac:dyDescent="0.2">
      <c r="A9" s="212" t="s">
        <v>117</v>
      </c>
      <c r="B9" s="256" t="s">
        <v>41</v>
      </c>
      <c r="C9" s="257" t="s">
        <v>41</v>
      </c>
      <c r="D9" s="258" t="s">
        <v>41</v>
      </c>
      <c r="E9" s="256" t="s">
        <v>41</v>
      </c>
      <c r="F9" s="257" t="s">
        <v>41</v>
      </c>
      <c r="G9" s="258" t="s">
        <v>41</v>
      </c>
      <c r="H9" s="256" t="s">
        <v>41</v>
      </c>
      <c r="I9" s="257" t="s">
        <v>41</v>
      </c>
      <c r="J9" s="258" t="s">
        <v>41</v>
      </c>
      <c r="K9" s="256" t="s">
        <v>41</v>
      </c>
      <c r="L9" s="257" t="s">
        <v>41</v>
      </c>
      <c r="M9" s="258" t="s">
        <v>41</v>
      </c>
      <c r="N9" s="256" t="s">
        <v>41</v>
      </c>
      <c r="O9" s="257" t="s">
        <v>41</v>
      </c>
      <c r="P9" s="258" t="s">
        <v>41</v>
      </c>
      <c r="Q9" s="256" t="s">
        <v>41</v>
      </c>
      <c r="R9" s="257" t="s">
        <v>41</v>
      </c>
      <c r="S9" s="258" t="s">
        <v>41</v>
      </c>
    </row>
    <row r="10" spans="1:21" x14ac:dyDescent="0.2">
      <c r="A10" s="212" t="s">
        <v>119</v>
      </c>
      <c r="B10" s="256" t="s">
        <v>41</v>
      </c>
      <c r="C10" s="257" t="s">
        <v>41</v>
      </c>
      <c r="D10" s="258" t="s">
        <v>41</v>
      </c>
      <c r="E10" s="256" t="s">
        <v>41</v>
      </c>
      <c r="F10" s="257" t="s">
        <v>41</v>
      </c>
      <c r="G10" s="258" t="s">
        <v>41</v>
      </c>
      <c r="H10" s="256" t="s">
        <v>41</v>
      </c>
      <c r="I10" s="257" t="s">
        <v>41</v>
      </c>
      <c r="J10" s="258" t="s">
        <v>41</v>
      </c>
      <c r="K10" s="256" t="s">
        <v>41</v>
      </c>
      <c r="L10" s="257" t="s">
        <v>41</v>
      </c>
      <c r="M10" s="258" t="s">
        <v>41</v>
      </c>
      <c r="N10" s="256">
        <v>39</v>
      </c>
      <c r="O10" s="257">
        <v>270</v>
      </c>
      <c r="P10" s="258">
        <v>3.8461538461538464E-2</v>
      </c>
      <c r="Q10" s="256">
        <v>11</v>
      </c>
      <c r="R10" s="257">
        <v>340</v>
      </c>
      <c r="S10" s="258" t="s">
        <v>41</v>
      </c>
    </row>
    <row r="11" spans="1:21" x14ac:dyDescent="0.2">
      <c r="A11" s="212" t="s">
        <v>122</v>
      </c>
      <c r="B11" s="256" t="s">
        <v>41</v>
      </c>
      <c r="C11" s="257" t="s">
        <v>41</v>
      </c>
      <c r="D11" s="258" t="s">
        <v>41</v>
      </c>
      <c r="E11" s="256">
        <v>27</v>
      </c>
      <c r="F11" s="257">
        <v>360</v>
      </c>
      <c r="G11" s="258">
        <v>2.8571428571428571E-2</v>
      </c>
      <c r="H11" s="256">
        <v>15</v>
      </c>
      <c r="I11" s="257">
        <v>485</v>
      </c>
      <c r="J11" s="258">
        <v>0.18292682926829268</v>
      </c>
      <c r="K11" s="256">
        <v>15</v>
      </c>
      <c r="L11" s="257">
        <v>380</v>
      </c>
      <c r="M11" s="258">
        <v>1.3333333333333334E-2</v>
      </c>
      <c r="N11" s="256">
        <v>89</v>
      </c>
      <c r="O11" s="257">
        <v>450</v>
      </c>
      <c r="P11" s="258">
        <v>0</v>
      </c>
      <c r="Q11" s="256">
        <v>97</v>
      </c>
      <c r="R11" s="257">
        <v>500</v>
      </c>
      <c r="S11" s="258">
        <v>0</v>
      </c>
    </row>
    <row r="12" spans="1:21" x14ac:dyDescent="0.2">
      <c r="A12" s="212" t="s">
        <v>5</v>
      </c>
      <c r="B12" s="256">
        <v>13</v>
      </c>
      <c r="C12" s="257">
        <v>220</v>
      </c>
      <c r="D12" s="258">
        <v>3.7735849056603772E-2</v>
      </c>
      <c r="E12" s="256">
        <v>61</v>
      </c>
      <c r="F12" s="257">
        <v>260</v>
      </c>
      <c r="G12" s="258">
        <v>0.04</v>
      </c>
      <c r="H12" s="256">
        <v>12</v>
      </c>
      <c r="I12" s="257">
        <v>365</v>
      </c>
      <c r="J12" s="258">
        <v>5.7971014492753624E-2</v>
      </c>
      <c r="K12" s="256">
        <v>12</v>
      </c>
      <c r="L12" s="257">
        <v>300</v>
      </c>
      <c r="M12" s="258">
        <v>0.13207547169811321</v>
      </c>
      <c r="N12" s="256">
        <v>80</v>
      </c>
      <c r="O12" s="257">
        <v>350</v>
      </c>
      <c r="P12" s="258">
        <v>6.0606060606060608E-2</v>
      </c>
      <c r="Q12" s="256">
        <v>27</v>
      </c>
      <c r="R12" s="257">
        <v>450</v>
      </c>
      <c r="S12" s="258">
        <v>0.1111111111111111</v>
      </c>
    </row>
    <row r="13" spans="1:21" x14ac:dyDescent="0.2">
      <c r="A13" s="216" t="s">
        <v>305</v>
      </c>
      <c r="B13" s="259">
        <v>172</v>
      </c>
      <c r="C13" s="260">
        <v>228</v>
      </c>
      <c r="D13" s="261">
        <v>3.6363636363636362E-2</v>
      </c>
      <c r="E13" s="259">
        <v>458</v>
      </c>
      <c r="F13" s="260">
        <v>300</v>
      </c>
      <c r="G13" s="261">
        <v>3.4482758620689655E-2</v>
      </c>
      <c r="H13" s="259">
        <v>150</v>
      </c>
      <c r="I13" s="260">
        <v>390</v>
      </c>
      <c r="J13" s="261">
        <v>5.4054054054054057E-2</v>
      </c>
      <c r="K13" s="259">
        <v>218</v>
      </c>
      <c r="L13" s="260">
        <v>310</v>
      </c>
      <c r="M13" s="261">
        <v>3.3333333333333333E-2</v>
      </c>
      <c r="N13" s="259">
        <v>1199</v>
      </c>
      <c r="O13" s="260">
        <v>360</v>
      </c>
      <c r="P13" s="261">
        <v>2.8571428571428571E-2</v>
      </c>
      <c r="Q13" s="259">
        <v>643</v>
      </c>
      <c r="R13" s="260">
        <v>430</v>
      </c>
      <c r="S13" s="261">
        <v>2.3809523809523808E-2</v>
      </c>
    </row>
    <row r="14" spans="1:21" s="217" customFormat="1" x14ac:dyDescent="0.2">
      <c r="A14" s="212" t="s">
        <v>65</v>
      </c>
      <c r="B14" s="256" t="s">
        <v>41</v>
      </c>
      <c r="C14" s="257" t="s">
        <v>41</v>
      </c>
      <c r="D14" s="258" t="s">
        <v>41</v>
      </c>
      <c r="E14" s="256" t="s">
        <v>41</v>
      </c>
      <c r="F14" s="257" t="s">
        <v>41</v>
      </c>
      <c r="G14" s="258" t="s">
        <v>41</v>
      </c>
      <c r="H14" s="256" t="s">
        <v>41</v>
      </c>
      <c r="I14" s="257" t="s">
        <v>41</v>
      </c>
      <c r="J14" s="258" t="s">
        <v>41</v>
      </c>
      <c r="K14" s="256">
        <v>11</v>
      </c>
      <c r="L14" s="257">
        <v>245</v>
      </c>
      <c r="M14" s="258" t="s">
        <v>41</v>
      </c>
      <c r="N14" s="256">
        <v>29</v>
      </c>
      <c r="O14" s="257">
        <v>270</v>
      </c>
      <c r="P14" s="258">
        <v>0</v>
      </c>
      <c r="Q14" s="256">
        <v>14</v>
      </c>
      <c r="R14" s="257">
        <v>320</v>
      </c>
      <c r="S14" s="258">
        <v>-8.5714285714285715E-2</v>
      </c>
    </row>
    <row r="15" spans="1:21" x14ac:dyDescent="0.2">
      <c r="A15" s="212" t="s">
        <v>0</v>
      </c>
      <c r="B15" s="256">
        <v>55</v>
      </c>
      <c r="C15" s="257">
        <v>185</v>
      </c>
      <c r="D15" s="258">
        <v>5.7142857142857141E-2</v>
      </c>
      <c r="E15" s="256">
        <v>128</v>
      </c>
      <c r="F15" s="257">
        <v>260</v>
      </c>
      <c r="G15" s="258">
        <v>0.04</v>
      </c>
      <c r="H15" s="256">
        <v>42</v>
      </c>
      <c r="I15" s="257">
        <v>310</v>
      </c>
      <c r="J15" s="258">
        <v>3.3333333333333333E-2</v>
      </c>
      <c r="K15" s="256">
        <v>82</v>
      </c>
      <c r="L15" s="257">
        <v>270</v>
      </c>
      <c r="M15" s="258">
        <v>3.8461538461538464E-2</v>
      </c>
      <c r="N15" s="256">
        <v>414</v>
      </c>
      <c r="O15" s="257">
        <v>328</v>
      </c>
      <c r="P15" s="258">
        <v>5.8064516129032261E-2</v>
      </c>
      <c r="Q15" s="256">
        <v>183</v>
      </c>
      <c r="R15" s="257">
        <v>390</v>
      </c>
      <c r="S15" s="258">
        <v>1.2987012987012988E-2</v>
      </c>
    </row>
    <row r="16" spans="1:21" x14ac:dyDescent="0.2">
      <c r="A16" s="212" t="s">
        <v>85</v>
      </c>
      <c r="B16" s="256" t="s">
        <v>41</v>
      </c>
      <c r="C16" s="257" t="s">
        <v>41</v>
      </c>
      <c r="D16" s="258" t="s">
        <v>41</v>
      </c>
      <c r="E16" s="256" t="s">
        <v>41</v>
      </c>
      <c r="F16" s="257" t="s">
        <v>41</v>
      </c>
      <c r="G16" s="258" t="s">
        <v>41</v>
      </c>
      <c r="H16" s="256" t="s">
        <v>41</v>
      </c>
      <c r="I16" s="257" t="s">
        <v>41</v>
      </c>
      <c r="J16" s="258" t="s">
        <v>41</v>
      </c>
      <c r="K16" s="256" t="s">
        <v>41</v>
      </c>
      <c r="L16" s="257" t="s">
        <v>41</v>
      </c>
      <c r="M16" s="258" t="s">
        <v>41</v>
      </c>
      <c r="N16" s="256">
        <v>22</v>
      </c>
      <c r="O16" s="257">
        <v>405</v>
      </c>
      <c r="P16" s="258">
        <v>6.5789473684210523E-2</v>
      </c>
      <c r="Q16" s="256">
        <v>14</v>
      </c>
      <c r="R16" s="257">
        <v>430</v>
      </c>
      <c r="S16" s="258" t="s">
        <v>41</v>
      </c>
    </row>
    <row r="17" spans="1:19" x14ac:dyDescent="0.2">
      <c r="A17" s="212" t="s">
        <v>90</v>
      </c>
      <c r="B17" s="256" t="s">
        <v>41</v>
      </c>
      <c r="C17" s="257" t="s">
        <v>41</v>
      </c>
      <c r="D17" s="258" t="s">
        <v>41</v>
      </c>
      <c r="E17" s="256" t="s">
        <v>41</v>
      </c>
      <c r="F17" s="257" t="s">
        <v>41</v>
      </c>
      <c r="G17" s="258" t="s">
        <v>41</v>
      </c>
      <c r="H17" s="256" t="s">
        <v>41</v>
      </c>
      <c r="I17" s="257" t="s">
        <v>41</v>
      </c>
      <c r="J17" s="258" t="s">
        <v>41</v>
      </c>
      <c r="K17" s="256">
        <v>13</v>
      </c>
      <c r="L17" s="257">
        <v>340</v>
      </c>
      <c r="M17" s="258">
        <v>5.9171597633136093E-3</v>
      </c>
      <c r="N17" s="256">
        <v>27</v>
      </c>
      <c r="O17" s="257">
        <v>350</v>
      </c>
      <c r="P17" s="258">
        <v>0</v>
      </c>
      <c r="Q17" s="256">
        <v>10</v>
      </c>
      <c r="R17" s="257">
        <v>390</v>
      </c>
      <c r="S17" s="258" t="s">
        <v>41</v>
      </c>
    </row>
    <row r="18" spans="1:19" x14ac:dyDescent="0.2">
      <c r="A18" s="212" t="s">
        <v>91</v>
      </c>
      <c r="B18" s="256" t="s">
        <v>41</v>
      </c>
      <c r="C18" s="257" t="s">
        <v>41</v>
      </c>
      <c r="D18" s="258" t="s">
        <v>41</v>
      </c>
      <c r="E18" s="256" t="s">
        <v>41</v>
      </c>
      <c r="F18" s="257" t="s">
        <v>41</v>
      </c>
      <c r="G18" s="258" t="s">
        <v>41</v>
      </c>
      <c r="H18" s="256" t="s">
        <v>41</v>
      </c>
      <c r="I18" s="257" t="s">
        <v>41</v>
      </c>
      <c r="J18" s="258" t="s">
        <v>41</v>
      </c>
      <c r="K18" s="256" t="s">
        <v>41</v>
      </c>
      <c r="L18" s="257" t="s">
        <v>41</v>
      </c>
      <c r="M18" s="258" t="s">
        <v>41</v>
      </c>
      <c r="N18" s="256">
        <v>15</v>
      </c>
      <c r="O18" s="257">
        <v>230</v>
      </c>
      <c r="P18" s="258">
        <v>0.16161616161616163</v>
      </c>
      <c r="Q18" s="256" t="s">
        <v>41</v>
      </c>
      <c r="R18" s="257" t="s">
        <v>41</v>
      </c>
      <c r="S18" s="258" t="s">
        <v>41</v>
      </c>
    </row>
    <row r="19" spans="1:19" x14ac:dyDescent="0.2">
      <c r="A19" s="212" t="s">
        <v>1</v>
      </c>
      <c r="B19" s="256" t="s">
        <v>41</v>
      </c>
      <c r="C19" s="257" t="s">
        <v>41</v>
      </c>
      <c r="D19" s="258" t="s">
        <v>41</v>
      </c>
      <c r="E19" s="256">
        <v>32</v>
      </c>
      <c r="F19" s="257">
        <v>240</v>
      </c>
      <c r="G19" s="258">
        <v>0.14285714285714285</v>
      </c>
      <c r="H19" s="256">
        <v>12</v>
      </c>
      <c r="I19" s="257">
        <v>310</v>
      </c>
      <c r="J19" s="258">
        <v>8.771929824561403E-2</v>
      </c>
      <c r="K19" s="256">
        <v>11</v>
      </c>
      <c r="L19" s="257">
        <v>250</v>
      </c>
      <c r="M19" s="258">
        <v>0.1210762331838565</v>
      </c>
      <c r="N19" s="256">
        <v>81</v>
      </c>
      <c r="O19" s="257">
        <v>285</v>
      </c>
      <c r="P19" s="258">
        <v>1.7857142857142856E-2</v>
      </c>
      <c r="Q19" s="256">
        <v>17</v>
      </c>
      <c r="R19" s="257">
        <v>390</v>
      </c>
      <c r="S19" s="258">
        <v>0.14705882352941177</v>
      </c>
    </row>
    <row r="20" spans="1:19" x14ac:dyDescent="0.2">
      <c r="A20" s="212" t="s">
        <v>108</v>
      </c>
      <c r="B20" s="256" t="s">
        <v>41</v>
      </c>
      <c r="C20" s="257" t="s">
        <v>41</v>
      </c>
      <c r="D20" s="258" t="s">
        <v>41</v>
      </c>
      <c r="E20" s="256">
        <v>15</v>
      </c>
      <c r="F20" s="257">
        <v>275</v>
      </c>
      <c r="G20" s="258">
        <v>-1.7857142857142856E-2</v>
      </c>
      <c r="H20" s="256">
        <v>15</v>
      </c>
      <c r="I20" s="257">
        <v>350</v>
      </c>
      <c r="J20" s="258">
        <v>-1.4084507042253521E-2</v>
      </c>
      <c r="K20" s="256" t="s">
        <v>41</v>
      </c>
      <c r="L20" s="257" t="s">
        <v>41</v>
      </c>
      <c r="M20" s="258" t="s">
        <v>41</v>
      </c>
      <c r="N20" s="256">
        <v>67</v>
      </c>
      <c r="O20" s="257">
        <v>350</v>
      </c>
      <c r="P20" s="258">
        <v>0</v>
      </c>
      <c r="Q20" s="256">
        <v>50</v>
      </c>
      <c r="R20" s="257">
        <v>400</v>
      </c>
      <c r="S20" s="258">
        <v>0</v>
      </c>
    </row>
    <row r="21" spans="1:19" x14ac:dyDescent="0.2">
      <c r="A21" s="212" t="s">
        <v>114</v>
      </c>
      <c r="B21" s="256" t="s">
        <v>41</v>
      </c>
      <c r="C21" s="257" t="s">
        <v>41</v>
      </c>
      <c r="D21" s="258" t="s">
        <v>41</v>
      </c>
      <c r="E21" s="256" t="s">
        <v>41</v>
      </c>
      <c r="F21" s="257" t="s">
        <v>41</v>
      </c>
      <c r="G21" s="258" t="s">
        <v>41</v>
      </c>
      <c r="H21" s="256" t="s">
        <v>41</v>
      </c>
      <c r="I21" s="257" t="s">
        <v>41</v>
      </c>
      <c r="J21" s="258" t="s">
        <v>41</v>
      </c>
      <c r="K21" s="256" t="s">
        <v>41</v>
      </c>
      <c r="L21" s="257" t="s">
        <v>41</v>
      </c>
      <c r="M21" s="258" t="s">
        <v>41</v>
      </c>
      <c r="N21" s="256">
        <v>18</v>
      </c>
      <c r="O21" s="257">
        <v>260</v>
      </c>
      <c r="P21" s="258">
        <v>2.766798418972332E-2</v>
      </c>
      <c r="Q21" s="256">
        <v>13</v>
      </c>
      <c r="R21" s="257">
        <v>350</v>
      </c>
      <c r="S21" s="258" t="s">
        <v>41</v>
      </c>
    </row>
    <row r="22" spans="1:19" x14ac:dyDescent="0.2">
      <c r="A22" s="212" t="s">
        <v>116</v>
      </c>
      <c r="B22" s="256" t="s">
        <v>41</v>
      </c>
      <c r="C22" s="257" t="s">
        <v>41</v>
      </c>
      <c r="D22" s="258" t="s">
        <v>41</v>
      </c>
      <c r="E22" s="256" t="s">
        <v>41</v>
      </c>
      <c r="F22" s="257" t="s">
        <v>41</v>
      </c>
      <c r="G22" s="258" t="s">
        <v>41</v>
      </c>
      <c r="H22" s="256" t="s">
        <v>41</v>
      </c>
      <c r="I22" s="257" t="s">
        <v>41</v>
      </c>
      <c r="J22" s="258" t="s">
        <v>41</v>
      </c>
      <c r="K22" s="256" t="s">
        <v>41</v>
      </c>
      <c r="L22" s="257" t="s">
        <v>41</v>
      </c>
      <c r="M22" s="258" t="s">
        <v>41</v>
      </c>
      <c r="N22" s="256">
        <v>11</v>
      </c>
      <c r="O22" s="257">
        <v>340</v>
      </c>
      <c r="P22" s="258">
        <v>0.30769230769230771</v>
      </c>
      <c r="Q22" s="256" t="s">
        <v>41</v>
      </c>
      <c r="R22" s="257" t="s">
        <v>41</v>
      </c>
      <c r="S22" s="258" t="s">
        <v>41</v>
      </c>
    </row>
    <row r="23" spans="1:19" x14ac:dyDescent="0.2">
      <c r="A23" s="212" t="s">
        <v>125</v>
      </c>
      <c r="B23" s="256" t="s">
        <v>41</v>
      </c>
      <c r="C23" s="257" t="s">
        <v>41</v>
      </c>
      <c r="D23" s="258" t="s">
        <v>41</v>
      </c>
      <c r="E23" s="256" t="s">
        <v>41</v>
      </c>
      <c r="F23" s="257" t="s">
        <v>41</v>
      </c>
      <c r="G23" s="258" t="s">
        <v>41</v>
      </c>
      <c r="H23" s="256" t="s">
        <v>41</v>
      </c>
      <c r="I23" s="257" t="s">
        <v>41</v>
      </c>
      <c r="J23" s="258" t="s">
        <v>41</v>
      </c>
      <c r="K23" s="256" t="s">
        <v>41</v>
      </c>
      <c r="L23" s="257" t="s">
        <v>41</v>
      </c>
      <c r="M23" s="258" t="s">
        <v>41</v>
      </c>
      <c r="N23" s="256" t="s">
        <v>41</v>
      </c>
      <c r="O23" s="257" t="s">
        <v>41</v>
      </c>
      <c r="P23" s="258" t="s">
        <v>41</v>
      </c>
      <c r="Q23" s="256" t="s">
        <v>41</v>
      </c>
      <c r="R23" s="257" t="s">
        <v>41</v>
      </c>
      <c r="S23" s="258" t="s">
        <v>41</v>
      </c>
    </row>
    <row r="24" spans="1:19" x14ac:dyDescent="0.2">
      <c r="A24" s="212" t="s">
        <v>129</v>
      </c>
      <c r="B24" s="256" t="s">
        <v>41</v>
      </c>
      <c r="C24" s="257" t="s">
        <v>41</v>
      </c>
      <c r="D24" s="258" t="s">
        <v>41</v>
      </c>
      <c r="E24" s="256" t="s">
        <v>41</v>
      </c>
      <c r="F24" s="257" t="s">
        <v>41</v>
      </c>
      <c r="G24" s="258" t="s">
        <v>41</v>
      </c>
      <c r="H24" s="256" t="s">
        <v>41</v>
      </c>
      <c r="I24" s="257" t="s">
        <v>41</v>
      </c>
      <c r="J24" s="258" t="s">
        <v>41</v>
      </c>
      <c r="K24" s="256" t="s">
        <v>41</v>
      </c>
      <c r="L24" s="257" t="s">
        <v>41</v>
      </c>
      <c r="M24" s="258" t="s">
        <v>41</v>
      </c>
      <c r="N24" s="256">
        <v>12</v>
      </c>
      <c r="O24" s="257">
        <v>205</v>
      </c>
      <c r="P24" s="258">
        <v>2.5000000000000001E-2</v>
      </c>
      <c r="Q24" s="256" t="s">
        <v>41</v>
      </c>
      <c r="R24" s="257" t="s">
        <v>41</v>
      </c>
      <c r="S24" s="258" t="s">
        <v>41</v>
      </c>
    </row>
    <row r="25" spans="1:19" x14ac:dyDescent="0.2">
      <c r="A25" s="216" t="s">
        <v>306</v>
      </c>
      <c r="B25" s="256">
        <v>90</v>
      </c>
      <c r="C25" s="257">
        <v>180</v>
      </c>
      <c r="D25" s="258">
        <v>5.8823529411764705E-2</v>
      </c>
      <c r="E25" s="256">
        <v>200</v>
      </c>
      <c r="F25" s="257">
        <v>250</v>
      </c>
      <c r="G25" s="258">
        <v>4.1666666666666664E-2</v>
      </c>
      <c r="H25" s="256">
        <v>72</v>
      </c>
      <c r="I25" s="257">
        <v>320</v>
      </c>
      <c r="J25" s="258">
        <v>3.2258064516129031E-2</v>
      </c>
      <c r="K25" s="256">
        <v>134</v>
      </c>
      <c r="L25" s="257">
        <v>270</v>
      </c>
      <c r="M25" s="258">
        <v>3.8461538461538464E-2</v>
      </c>
      <c r="N25" s="256">
        <v>698</v>
      </c>
      <c r="O25" s="257">
        <v>320</v>
      </c>
      <c r="P25" s="258">
        <v>6.6666666666666666E-2</v>
      </c>
      <c r="Q25" s="256">
        <v>307</v>
      </c>
      <c r="R25" s="257">
        <v>390</v>
      </c>
      <c r="S25" s="258">
        <v>2.6315789473684209E-2</v>
      </c>
    </row>
    <row r="26" spans="1:19" s="217" customFormat="1" x14ac:dyDescent="0.2">
      <c r="A26" s="212" t="s">
        <v>73</v>
      </c>
      <c r="B26" s="256" t="s">
        <v>41</v>
      </c>
      <c r="C26" s="257" t="s">
        <v>41</v>
      </c>
      <c r="D26" s="258" t="s">
        <v>41</v>
      </c>
      <c r="E26" s="256" t="s">
        <v>41</v>
      </c>
      <c r="F26" s="257" t="s">
        <v>41</v>
      </c>
      <c r="G26" s="258" t="s">
        <v>41</v>
      </c>
      <c r="H26" s="256" t="s">
        <v>41</v>
      </c>
      <c r="I26" s="257" t="s">
        <v>41</v>
      </c>
      <c r="J26" s="258" t="s">
        <v>41</v>
      </c>
      <c r="K26" s="256" t="s">
        <v>41</v>
      </c>
      <c r="L26" s="257" t="s">
        <v>41</v>
      </c>
      <c r="M26" s="258" t="s">
        <v>41</v>
      </c>
      <c r="N26" s="256" t="s">
        <v>41</v>
      </c>
      <c r="O26" s="257" t="s">
        <v>41</v>
      </c>
      <c r="P26" s="258" t="s">
        <v>41</v>
      </c>
      <c r="Q26" s="256" t="s">
        <v>41</v>
      </c>
      <c r="R26" s="257" t="s">
        <v>41</v>
      </c>
      <c r="S26" s="258" t="s">
        <v>41</v>
      </c>
    </row>
    <row r="27" spans="1:19" x14ac:dyDescent="0.2">
      <c r="A27" s="212" t="s">
        <v>74</v>
      </c>
      <c r="B27" s="256">
        <v>10</v>
      </c>
      <c r="C27" s="257">
        <v>165</v>
      </c>
      <c r="D27" s="258" t="s">
        <v>41</v>
      </c>
      <c r="E27" s="256">
        <v>39</v>
      </c>
      <c r="F27" s="257">
        <v>240</v>
      </c>
      <c r="G27" s="258">
        <v>6.6666666666666666E-2</v>
      </c>
      <c r="H27" s="256" t="s">
        <v>41</v>
      </c>
      <c r="I27" s="257" t="s">
        <v>41</v>
      </c>
      <c r="J27" s="258" t="s">
        <v>41</v>
      </c>
      <c r="K27" s="256">
        <v>13</v>
      </c>
      <c r="L27" s="257">
        <v>270</v>
      </c>
      <c r="M27" s="258" t="s">
        <v>41</v>
      </c>
      <c r="N27" s="256">
        <v>86</v>
      </c>
      <c r="O27" s="257">
        <v>310</v>
      </c>
      <c r="P27" s="258">
        <v>6.8965517241379309E-2</v>
      </c>
      <c r="Q27" s="256">
        <v>27</v>
      </c>
      <c r="R27" s="257">
        <v>395</v>
      </c>
      <c r="S27" s="258">
        <v>6.7567567567567571E-2</v>
      </c>
    </row>
    <row r="28" spans="1:19" x14ac:dyDescent="0.2">
      <c r="A28" s="212" t="s">
        <v>77</v>
      </c>
      <c r="B28" s="256" t="s">
        <v>41</v>
      </c>
      <c r="C28" s="257" t="s">
        <v>41</v>
      </c>
      <c r="D28" s="258" t="s">
        <v>41</v>
      </c>
      <c r="E28" s="256">
        <v>10</v>
      </c>
      <c r="F28" s="257">
        <v>235</v>
      </c>
      <c r="G28" s="258">
        <v>0</v>
      </c>
      <c r="H28" s="256" t="s">
        <v>41</v>
      </c>
      <c r="I28" s="257" t="s">
        <v>41</v>
      </c>
      <c r="J28" s="258" t="s">
        <v>41</v>
      </c>
      <c r="K28" s="256" t="s">
        <v>41</v>
      </c>
      <c r="L28" s="257" t="s">
        <v>41</v>
      </c>
      <c r="M28" s="258" t="s">
        <v>41</v>
      </c>
      <c r="N28" s="256">
        <v>39</v>
      </c>
      <c r="O28" s="257">
        <v>260</v>
      </c>
      <c r="P28" s="258">
        <v>1.9607843137254902E-2</v>
      </c>
      <c r="Q28" s="256" t="s">
        <v>41</v>
      </c>
      <c r="R28" s="257" t="s">
        <v>41</v>
      </c>
      <c r="S28" s="258" t="s">
        <v>41</v>
      </c>
    </row>
    <row r="29" spans="1:19" x14ac:dyDescent="0.2">
      <c r="A29" s="212" t="s">
        <v>82</v>
      </c>
      <c r="B29" s="256" t="s">
        <v>41</v>
      </c>
      <c r="C29" s="257" t="s">
        <v>41</v>
      </c>
      <c r="D29" s="258" t="s">
        <v>41</v>
      </c>
      <c r="E29" s="256" t="s">
        <v>41</v>
      </c>
      <c r="F29" s="257" t="s">
        <v>41</v>
      </c>
      <c r="G29" s="258" t="s">
        <v>41</v>
      </c>
      <c r="H29" s="256" t="s">
        <v>41</v>
      </c>
      <c r="I29" s="257" t="s">
        <v>41</v>
      </c>
      <c r="J29" s="258" t="s">
        <v>41</v>
      </c>
      <c r="K29" s="256" t="s">
        <v>41</v>
      </c>
      <c r="L29" s="257" t="s">
        <v>41</v>
      </c>
      <c r="M29" s="258" t="s">
        <v>41</v>
      </c>
      <c r="N29" s="256">
        <v>19</v>
      </c>
      <c r="O29" s="257">
        <v>230</v>
      </c>
      <c r="P29" s="258">
        <v>9.5238095238095233E-2</v>
      </c>
      <c r="Q29" s="256" t="s">
        <v>41</v>
      </c>
      <c r="R29" s="257" t="s">
        <v>41</v>
      </c>
      <c r="S29" s="258" t="s">
        <v>41</v>
      </c>
    </row>
    <row r="30" spans="1:19" x14ac:dyDescent="0.2">
      <c r="A30" s="212" t="s">
        <v>86</v>
      </c>
      <c r="B30" s="256">
        <v>43</v>
      </c>
      <c r="C30" s="257">
        <v>200</v>
      </c>
      <c r="D30" s="258">
        <v>0.1111111111111111</v>
      </c>
      <c r="E30" s="256">
        <v>134</v>
      </c>
      <c r="F30" s="257">
        <v>270</v>
      </c>
      <c r="G30" s="258">
        <v>3.8461538461538464E-2</v>
      </c>
      <c r="H30" s="256">
        <v>46</v>
      </c>
      <c r="I30" s="257">
        <v>315</v>
      </c>
      <c r="J30" s="258">
        <v>0.05</v>
      </c>
      <c r="K30" s="256">
        <v>73</v>
      </c>
      <c r="L30" s="257">
        <v>285</v>
      </c>
      <c r="M30" s="258">
        <v>9.6153846153846159E-2</v>
      </c>
      <c r="N30" s="256">
        <v>322</v>
      </c>
      <c r="O30" s="257">
        <v>330</v>
      </c>
      <c r="P30" s="258">
        <v>8.1967213114754092E-2</v>
      </c>
      <c r="Q30" s="256">
        <v>145</v>
      </c>
      <c r="R30" s="257">
        <v>380</v>
      </c>
      <c r="S30" s="258">
        <v>8.5714285714285715E-2</v>
      </c>
    </row>
    <row r="31" spans="1:19" x14ac:dyDescent="0.2">
      <c r="A31" s="212" t="s">
        <v>98</v>
      </c>
      <c r="B31" s="256" t="s">
        <v>41</v>
      </c>
      <c r="C31" s="257" t="s">
        <v>41</v>
      </c>
      <c r="D31" s="258" t="s">
        <v>41</v>
      </c>
      <c r="E31" s="256" t="s">
        <v>41</v>
      </c>
      <c r="F31" s="257" t="s">
        <v>41</v>
      </c>
      <c r="G31" s="258" t="s">
        <v>41</v>
      </c>
      <c r="H31" s="256" t="s">
        <v>41</v>
      </c>
      <c r="I31" s="257" t="s">
        <v>41</v>
      </c>
      <c r="J31" s="258" t="s">
        <v>41</v>
      </c>
      <c r="K31" s="256" t="s">
        <v>41</v>
      </c>
      <c r="L31" s="257" t="s">
        <v>41</v>
      </c>
      <c r="M31" s="258" t="s">
        <v>41</v>
      </c>
      <c r="N31" s="256" t="s">
        <v>41</v>
      </c>
      <c r="O31" s="257" t="s">
        <v>41</v>
      </c>
      <c r="P31" s="258" t="s">
        <v>41</v>
      </c>
      <c r="Q31" s="256" t="s">
        <v>41</v>
      </c>
      <c r="R31" s="257" t="s">
        <v>41</v>
      </c>
      <c r="S31" s="258" t="s">
        <v>41</v>
      </c>
    </row>
    <row r="32" spans="1:19" x14ac:dyDescent="0.2">
      <c r="A32" s="212" t="s">
        <v>99</v>
      </c>
      <c r="B32" s="256" t="s">
        <v>41</v>
      </c>
      <c r="C32" s="257" t="s">
        <v>41</v>
      </c>
      <c r="D32" s="258" t="s">
        <v>41</v>
      </c>
      <c r="E32" s="256">
        <v>18</v>
      </c>
      <c r="F32" s="257">
        <v>343</v>
      </c>
      <c r="G32" s="258">
        <v>-5.7971014492753624E-3</v>
      </c>
      <c r="H32" s="256">
        <v>14</v>
      </c>
      <c r="I32" s="257">
        <v>450</v>
      </c>
      <c r="J32" s="258">
        <v>0.15384615384615385</v>
      </c>
      <c r="K32" s="256">
        <v>16</v>
      </c>
      <c r="L32" s="257">
        <v>340</v>
      </c>
      <c r="M32" s="258">
        <v>5.9171597633136093E-3</v>
      </c>
      <c r="N32" s="256">
        <v>62</v>
      </c>
      <c r="O32" s="257">
        <v>410</v>
      </c>
      <c r="P32" s="258">
        <v>2.5000000000000001E-2</v>
      </c>
      <c r="Q32" s="256">
        <v>47</v>
      </c>
      <c r="R32" s="257">
        <v>480</v>
      </c>
      <c r="S32" s="258">
        <v>-2.0408163265306121E-2</v>
      </c>
    </row>
    <row r="33" spans="1:19" x14ac:dyDescent="0.2">
      <c r="A33" s="212" t="s">
        <v>2</v>
      </c>
      <c r="B33" s="256">
        <v>37</v>
      </c>
      <c r="C33" s="257">
        <v>165</v>
      </c>
      <c r="D33" s="258">
        <v>0</v>
      </c>
      <c r="E33" s="256">
        <v>79</v>
      </c>
      <c r="F33" s="257">
        <v>230</v>
      </c>
      <c r="G33" s="258">
        <v>0</v>
      </c>
      <c r="H33" s="256">
        <v>12</v>
      </c>
      <c r="I33" s="257">
        <v>298</v>
      </c>
      <c r="J33" s="258">
        <v>-3.870967741935484E-2</v>
      </c>
      <c r="K33" s="256">
        <v>22</v>
      </c>
      <c r="L33" s="257">
        <v>258</v>
      </c>
      <c r="M33" s="258">
        <v>3.2000000000000001E-2</v>
      </c>
      <c r="N33" s="256">
        <v>197</v>
      </c>
      <c r="O33" s="257">
        <v>310</v>
      </c>
      <c r="P33" s="258">
        <v>2.3102310231023101E-2</v>
      </c>
      <c r="Q33" s="256">
        <v>57</v>
      </c>
      <c r="R33" s="257">
        <v>370</v>
      </c>
      <c r="S33" s="258">
        <v>8.8235294117647065E-2</v>
      </c>
    </row>
    <row r="34" spans="1:19" x14ac:dyDescent="0.2">
      <c r="A34" s="212" t="s">
        <v>110</v>
      </c>
      <c r="B34" s="256" t="s">
        <v>41</v>
      </c>
      <c r="C34" s="257" t="s">
        <v>41</v>
      </c>
      <c r="D34" s="258" t="s">
        <v>41</v>
      </c>
      <c r="E34" s="256" t="s">
        <v>41</v>
      </c>
      <c r="F34" s="257" t="s">
        <v>41</v>
      </c>
      <c r="G34" s="258" t="s">
        <v>41</v>
      </c>
      <c r="H34" s="256" t="s">
        <v>41</v>
      </c>
      <c r="I34" s="257" t="s">
        <v>41</v>
      </c>
      <c r="J34" s="258" t="s">
        <v>41</v>
      </c>
      <c r="K34" s="256">
        <v>17</v>
      </c>
      <c r="L34" s="257">
        <v>320</v>
      </c>
      <c r="M34" s="258">
        <v>0</v>
      </c>
      <c r="N34" s="256">
        <v>31</v>
      </c>
      <c r="O34" s="257">
        <v>345</v>
      </c>
      <c r="P34" s="258">
        <v>-1.4285714285714285E-2</v>
      </c>
      <c r="Q34" s="256" t="s">
        <v>41</v>
      </c>
      <c r="R34" s="257" t="s">
        <v>41</v>
      </c>
      <c r="S34" s="258" t="s">
        <v>41</v>
      </c>
    </row>
    <row r="35" spans="1:19" x14ac:dyDescent="0.2">
      <c r="A35" s="212" t="s">
        <v>3</v>
      </c>
      <c r="B35" s="256" t="s">
        <v>41</v>
      </c>
      <c r="C35" s="257" t="s">
        <v>41</v>
      </c>
      <c r="D35" s="258" t="s">
        <v>41</v>
      </c>
      <c r="E35" s="256">
        <v>23</v>
      </c>
      <c r="F35" s="257">
        <v>240</v>
      </c>
      <c r="G35" s="258">
        <v>4.3478260869565216E-2</v>
      </c>
      <c r="H35" s="256" t="s">
        <v>41</v>
      </c>
      <c r="I35" s="257" t="s">
        <v>41</v>
      </c>
      <c r="J35" s="258" t="s">
        <v>41</v>
      </c>
      <c r="K35" s="256" t="s">
        <v>41</v>
      </c>
      <c r="L35" s="257" t="s">
        <v>41</v>
      </c>
      <c r="M35" s="258" t="s">
        <v>41</v>
      </c>
      <c r="N35" s="256">
        <v>45</v>
      </c>
      <c r="O35" s="257">
        <v>280</v>
      </c>
      <c r="P35" s="258">
        <v>7.1942446043165471E-3</v>
      </c>
      <c r="Q35" s="256">
        <v>13</v>
      </c>
      <c r="R35" s="257">
        <v>350</v>
      </c>
      <c r="S35" s="258">
        <v>9.375E-2</v>
      </c>
    </row>
    <row r="36" spans="1:19" x14ac:dyDescent="0.2">
      <c r="A36" s="216" t="s">
        <v>307</v>
      </c>
      <c r="B36" s="259">
        <v>113</v>
      </c>
      <c r="C36" s="260">
        <v>185</v>
      </c>
      <c r="D36" s="261">
        <v>0.12121212121212122</v>
      </c>
      <c r="E36" s="259">
        <v>318</v>
      </c>
      <c r="F36" s="260">
        <v>250</v>
      </c>
      <c r="G36" s="261">
        <v>8.0645161290322578E-3</v>
      </c>
      <c r="H36" s="259">
        <v>81</v>
      </c>
      <c r="I36" s="260">
        <v>330</v>
      </c>
      <c r="J36" s="261">
        <v>3.7735849056603772E-2</v>
      </c>
      <c r="K36" s="259">
        <v>161</v>
      </c>
      <c r="L36" s="260">
        <v>285</v>
      </c>
      <c r="M36" s="261">
        <v>9.6153846153846159E-2</v>
      </c>
      <c r="N36" s="259">
        <v>814</v>
      </c>
      <c r="O36" s="260">
        <v>320</v>
      </c>
      <c r="P36" s="261">
        <v>6.6666666666666666E-2</v>
      </c>
      <c r="Q36" s="259">
        <v>310</v>
      </c>
      <c r="R36" s="260">
        <v>390</v>
      </c>
      <c r="S36" s="261">
        <v>0.11428571428571428</v>
      </c>
    </row>
    <row r="37" spans="1:19" s="217" customFormat="1" x14ac:dyDescent="0.2">
      <c r="A37" s="212" t="s">
        <v>64</v>
      </c>
      <c r="B37" s="256" t="s">
        <v>41</v>
      </c>
      <c r="C37" s="257" t="s">
        <v>41</v>
      </c>
      <c r="D37" s="258" t="s">
        <v>41</v>
      </c>
      <c r="E37" s="256">
        <v>11</v>
      </c>
      <c r="F37" s="257">
        <v>250</v>
      </c>
      <c r="G37" s="258">
        <v>-4.9429657794676805E-2</v>
      </c>
      <c r="H37" s="256" t="s">
        <v>41</v>
      </c>
      <c r="I37" s="257" t="s">
        <v>41</v>
      </c>
      <c r="J37" s="258" t="s">
        <v>41</v>
      </c>
      <c r="K37" s="256">
        <v>14</v>
      </c>
      <c r="L37" s="257">
        <v>295</v>
      </c>
      <c r="M37" s="258" t="s">
        <v>41</v>
      </c>
      <c r="N37" s="256">
        <v>34</v>
      </c>
      <c r="O37" s="257">
        <v>340</v>
      </c>
      <c r="P37" s="258">
        <v>0.15254237288135594</v>
      </c>
      <c r="Q37" s="256" t="s">
        <v>41</v>
      </c>
      <c r="R37" s="257" t="s">
        <v>41</v>
      </c>
      <c r="S37" s="258" t="s">
        <v>41</v>
      </c>
    </row>
    <row r="38" spans="1:19" x14ac:dyDescent="0.2">
      <c r="A38" s="212" t="s">
        <v>70</v>
      </c>
      <c r="B38" s="256" t="s">
        <v>41</v>
      </c>
      <c r="C38" s="257" t="s">
        <v>41</v>
      </c>
      <c r="D38" s="258" t="s">
        <v>41</v>
      </c>
      <c r="E38" s="256">
        <v>18</v>
      </c>
      <c r="F38" s="257">
        <v>230</v>
      </c>
      <c r="G38" s="258">
        <v>7.9812206572769953E-2</v>
      </c>
      <c r="H38" s="256" t="s">
        <v>41</v>
      </c>
      <c r="I38" s="257" t="s">
        <v>41</v>
      </c>
      <c r="J38" s="258" t="s">
        <v>41</v>
      </c>
      <c r="K38" s="256" t="s">
        <v>41</v>
      </c>
      <c r="L38" s="257" t="s">
        <v>41</v>
      </c>
      <c r="M38" s="258" t="s">
        <v>41</v>
      </c>
      <c r="N38" s="256">
        <v>38</v>
      </c>
      <c r="O38" s="257">
        <v>320</v>
      </c>
      <c r="P38" s="258">
        <v>0.16363636363636364</v>
      </c>
      <c r="Q38" s="256">
        <v>10</v>
      </c>
      <c r="R38" s="257">
        <v>380</v>
      </c>
      <c r="S38" s="258">
        <v>0.11764705882352941</v>
      </c>
    </row>
    <row r="39" spans="1:19" x14ac:dyDescent="0.2">
      <c r="A39" s="212" t="s">
        <v>89</v>
      </c>
      <c r="B39" s="256">
        <v>37</v>
      </c>
      <c r="C39" s="257">
        <v>195</v>
      </c>
      <c r="D39" s="258">
        <v>0.3</v>
      </c>
      <c r="E39" s="256">
        <v>73</v>
      </c>
      <c r="F39" s="257">
        <v>240</v>
      </c>
      <c r="G39" s="258">
        <v>0</v>
      </c>
      <c r="H39" s="256">
        <v>12</v>
      </c>
      <c r="I39" s="257">
        <v>330</v>
      </c>
      <c r="J39" s="258">
        <v>0.1</v>
      </c>
      <c r="K39" s="256">
        <v>26</v>
      </c>
      <c r="L39" s="257">
        <v>270</v>
      </c>
      <c r="M39" s="258">
        <v>0.1111111111111111</v>
      </c>
      <c r="N39" s="256">
        <v>155</v>
      </c>
      <c r="O39" s="257">
        <v>300</v>
      </c>
      <c r="P39" s="258">
        <v>0</v>
      </c>
      <c r="Q39" s="256">
        <v>63</v>
      </c>
      <c r="R39" s="257">
        <v>400</v>
      </c>
      <c r="S39" s="258">
        <v>8.6956521739130432E-2</v>
      </c>
    </row>
    <row r="40" spans="1:19" x14ac:dyDescent="0.2">
      <c r="A40" s="212" t="s">
        <v>94</v>
      </c>
      <c r="B40" s="256" t="s">
        <v>41</v>
      </c>
      <c r="C40" s="257" t="s">
        <v>41</v>
      </c>
      <c r="D40" s="258" t="s">
        <v>41</v>
      </c>
      <c r="E40" s="256" t="s">
        <v>41</v>
      </c>
      <c r="F40" s="257" t="s">
        <v>41</v>
      </c>
      <c r="G40" s="258" t="s">
        <v>41</v>
      </c>
      <c r="H40" s="256" t="s">
        <v>41</v>
      </c>
      <c r="I40" s="257" t="s">
        <v>41</v>
      </c>
      <c r="J40" s="258" t="s">
        <v>41</v>
      </c>
      <c r="K40" s="256" t="s">
        <v>41</v>
      </c>
      <c r="L40" s="257" t="s">
        <v>41</v>
      </c>
      <c r="M40" s="258" t="s">
        <v>41</v>
      </c>
      <c r="N40" s="256">
        <v>35</v>
      </c>
      <c r="O40" s="257">
        <v>340</v>
      </c>
      <c r="P40" s="258">
        <v>9.6774193548387094E-2</v>
      </c>
      <c r="Q40" s="256" t="s">
        <v>41</v>
      </c>
      <c r="R40" s="257" t="s">
        <v>41</v>
      </c>
      <c r="S40" s="258" t="s">
        <v>41</v>
      </c>
    </row>
    <row r="41" spans="1:19" x14ac:dyDescent="0.2">
      <c r="A41" s="212" t="s">
        <v>101</v>
      </c>
      <c r="B41" s="256" t="s">
        <v>41</v>
      </c>
      <c r="C41" s="257" t="s">
        <v>41</v>
      </c>
      <c r="D41" s="258" t="s">
        <v>41</v>
      </c>
      <c r="E41" s="256" t="s">
        <v>41</v>
      </c>
      <c r="F41" s="257" t="s">
        <v>41</v>
      </c>
      <c r="G41" s="258" t="s">
        <v>41</v>
      </c>
      <c r="H41" s="256" t="s">
        <v>41</v>
      </c>
      <c r="I41" s="257" t="s">
        <v>41</v>
      </c>
      <c r="J41" s="258" t="s">
        <v>41</v>
      </c>
      <c r="K41" s="256" t="s">
        <v>41</v>
      </c>
      <c r="L41" s="257" t="s">
        <v>41</v>
      </c>
      <c r="M41" s="258" t="s">
        <v>41</v>
      </c>
      <c r="N41" s="256" t="s">
        <v>41</v>
      </c>
      <c r="O41" s="257" t="s">
        <v>41</v>
      </c>
      <c r="P41" s="258" t="s">
        <v>41</v>
      </c>
      <c r="Q41" s="256" t="s">
        <v>41</v>
      </c>
      <c r="R41" s="257" t="s">
        <v>41</v>
      </c>
      <c r="S41" s="258" t="s">
        <v>41</v>
      </c>
    </row>
    <row r="42" spans="1:19" x14ac:dyDescent="0.2">
      <c r="A42" s="212" t="s">
        <v>104</v>
      </c>
      <c r="B42" s="256" t="s">
        <v>41</v>
      </c>
      <c r="C42" s="257" t="s">
        <v>41</v>
      </c>
      <c r="D42" s="258" t="s">
        <v>41</v>
      </c>
      <c r="E42" s="256">
        <v>16</v>
      </c>
      <c r="F42" s="257">
        <v>270</v>
      </c>
      <c r="G42" s="258">
        <v>-1.098901098901099E-2</v>
      </c>
      <c r="H42" s="256">
        <v>19</v>
      </c>
      <c r="I42" s="257">
        <v>320</v>
      </c>
      <c r="J42" s="258">
        <v>-9.2879256965944269E-3</v>
      </c>
      <c r="K42" s="256">
        <v>10</v>
      </c>
      <c r="L42" s="257">
        <v>303</v>
      </c>
      <c r="M42" s="258" t="s">
        <v>41</v>
      </c>
      <c r="N42" s="256">
        <v>103</v>
      </c>
      <c r="O42" s="257">
        <v>340</v>
      </c>
      <c r="P42" s="258">
        <v>1.4925373134328358E-2</v>
      </c>
      <c r="Q42" s="256">
        <v>106</v>
      </c>
      <c r="R42" s="257">
        <v>390</v>
      </c>
      <c r="S42" s="258">
        <v>6.8493150684931503E-2</v>
      </c>
    </row>
    <row r="43" spans="1:19" x14ac:dyDescent="0.2">
      <c r="A43" s="212" t="s">
        <v>105</v>
      </c>
      <c r="B43" s="256">
        <v>12</v>
      </c>
      <c r="C43" s="257">
        <v>150</v>
      </c>
      <c r="D43" s="258">
        <v>7.1428571428571425E-2</v>
      </c>
      <c r="E43" s="256">
        <v>32</v>
      </c>
      <c r="F43" s="257">
        <v>235</v>
      </c>
      <c r="G43" s="258">
        <v>-3.292181069958848E-2</v>
      </c>
      <c r="H43" s="256" t="s">
        <v>41</v>
      </c>
      <c r="I43" s="257" t="s">
        <v>41</v>
      </c>
      <c r="J43" s="258" t="s">
        <v>41</v>
      </c>
      <c r="K43" s="256">
        <v>18</v>
      </c>
      <c r="L43" s="257">
        <v>210</v>
      </c>
      <c r="M43" s="258">
        <v>0</v>
      </c>
      <c r="N43" s="256">
        <v>71</v>
      </c>
      <c r="O43" s="257">
        <v>290</v>
      </c>
      <c r="P43" s="258">
        <v>0</v>
      </c>
      <c r="Q43" s="256">
        <v>24</v>
      </c>
      <c r="R43" s="257">
        <v>380</v>
      </c>
      <c r="S43" s="258">
        <v>8.5714285714285715E-2</v>
      </c>
    </row>
    <row r="44" spans="1:19" x14ac:dyDescent="0.2">
      <c r="A44" s="212" t="s">
        <v>112</v>
      </c>
      <c r="B44" s="256" t="s">
        <v>41</v>
      </c>
      <c r="C44" s="257" t="s">
        <v>41</v>
      </c>
      <c r="D44" s="258" t="s">
        <v>41</v>
      </c>
      <c r="E44" s="256" t="s">
        <v>41</v>
      </c>
      <c r="F44" s="257" t="s">
        <v>41</v>
      </c>
      <c r="G44" s="258" t="s">
        <v>41</v>
      </c>
      <c r="H44" s="256" t="s">
        <v>41</v>
      </c>
      <c r="I44" s="257" t="s">
        <v>41</v>
      </c>
      <c r="J44" s="258" t="s">
        <v>41</v>
      </c>
      <c r="K44" s="256" t="s">
        <v>41</v>
      </c>
      <c r="L44" s="257" t="s">
        <v>41</v>
      </c>
      <c r="M44" s="258" t="s">
        <v>41</v>
      </c>
      <c r="N44" s="256">
        <v>36</v>
      </c>
      <c r="O44" s="257">
        <v>305</v>
      </c>
      <c r="P44" s="258">
        <v>1.6666666666666666E-2</v>
      </c>
      <c r="Q44" s="256" t="s">
        <v>41</v>
      </c>
      <c r="R44" s="257" t="s">
        <v>41</v>
      </c>
      <c r="S44" s="258" t="s">
        <v>41</v>
      </c>
    </row>
    <row r="45" spans="1:19" x14ac:dyDescent="0.2">
      <c r="A45" s="212" t="s">
        <v>121</v>
      </c>
      <c r="B45" s="256" t="s">
        <v>41</v>
      </c>
      <c r="C45" s="257" t="s">
        <v>41</v>
      </c>
      <c r="D45" s="258" t="s">
        <v>41</v>
      </c>
      <c r="E45" s="256">
        <v>11</v>
      </c>
      <c r="F45" s="257">
        <v>260</v>
      </c>
      <c r="G45" s="258" t="s">
        <v>41</v>
      </c>
      <c r="H45" s="256" t="s">
        <v>41</v>
      </c>
      <c r="I45" s="257" t="s">
        <v>41</v>
      </c>
      <c r="J45" s="258" t="s">
        <v>41</v>
      </c>
      <c r="K45" s="256" t="s">
        <v>41</v>
      </c>
      <c r="L45" s="257" t="s">
        <v>41</v>
      </c>
      <c r="M45" s="258" t="s">
        <v>41</v>
      </c>
      <c r="N45" s="256">
        <v>24</v>
      </c>
      <c r="O45" s="257">
        <v>305</v>
      </c>
      <c r="P45" s="258">
        <v>-7.575757575757576E-2</v>
      </c>
      <c r="Q45" s="256" t="s">
        <v>41</v>
      </c>
      <c r="R45" s="257" t="s">
        <v>41</v>
      </c>
      <c r="S45" s="258" t="s">
        <v>41</v>
      </c>
    </row>
    <row r="46" spans="1:19" x14ac:dyDescent="0.2">
      <c r="A46" s="212" t="s">
        <v>123</v>
      </c>
      <c r="B46" s="256" t="s">
        <v>41</v>
      </c>
      <c r="C46" s="257" t="s">
        <v>41</v>
      </c>
      <c r="D46" s="258" t="s">
        <v>41</v>
      </c>
      <c r="E46" s="256" t="s">
        <v>41</v>
      </c>
      <c r="F46" s="257" t="s">
        <v>41</v>
      </c>
      <c r="G46" s="258" t="s">
        <v>41</v>
      </c>
      <c r="H46" s="256" t="s">
        <v>41</v>
      </c>
      <c r="I46" s="257" t="s">
        <v>41</v>
      </c>
      <c r="J46" s="258" t="s">
        <v>41</v>
      </c>
      <c r="K46" s="256" t="s">
        <v>41</v>
      </c>
      <c r="L46" s="257" t="s">
        <v>41</v>
      </c>
      <c r="M46" s="258" t="s">
        <v>41</v>
      </c>
      <c r="N46" s="256">
        <v>10</v>
      </c>
      <c r="O46" s="257">
        <v>263</v>
      </c>
      <c r="P46" s="258" t="s">
        <v>41</v>
      </c>
      <c r="Q46" s="256" t="s">
        <v>41</v>
      </c>
      <c r="R46" s="257" t="s">
        <v>41</v>
      </c>
      <c r="S46" s="258" t="s">
        <v>41</v>
      </c>
    </row>
    <row r="47" spans="1:19" x14ac:dyDescent="0.2">
      <c r="A47" s="212" t="s">
        <v>4</v>
      </c>
      <c r="B47" s="256">
        <v>15</v>
      </c>
      <c r="C47" s="257">
        <v>195</v>
      </c>
      <c r="D47" s="258" t="s">
        <v>41</v>
      </c>
      <c r="E47" s="256">
        <v>30</v>
      </c>
      <c r="F47" s="257">
        <v>230</v>
      </c>
      <c r="G47" s="258">
        <v>0</v>
      </c>
      <c r="H47" s="256" t="s">
        <v>41</v>
      </c>
      <c r="I47" s="257" t="s">
        <v>41</v>
      </c>
      <c r="J47" s="258" t="s">
        <v>41</v>
      </c>
      <c r="K47" s="256">
        <v>21</v>
      </c>
      <c r="L47" s="257">
        <v>280</v>
      </c>
      <c r="M47" s="258">
        <v>0.14285714285714285</v>
      </c>
      <c r="N47" s="256">
        <v>65</v>
      </c>
      <c r="O47" s="257">
        <v>300</v>
      </c>
      <c r="P47" s="258">
        <v>0</v>
      </c>
      <c r="Q47" s="256">
        <v>17</v>
      </c>
      <c r="R47" s="257">
        <v>360</v>
      </c>
      <c r="S47" s="258">
        <v>-2.7027027027027029E-2</v>
      </c>
    </row>
    <row r="48" spans="1:19" x14ac:dyDescent="0.2">
      <c r="A48" s="212" t="s">
        <v>6</v>
      </c>
      <c r="B48" s="256">
        <v>10</v>
      </c>
      <c r="C48" s="257">
        <v>185</v>
      </c>
      <c r="D48" s="258">
        <v>5.7142857142857141E-2</v>
      </c>
      <c r="E48" s="256">
        <v>72</v>
      </c>
      <c r="F48" s="257">
        <v>240</v>
      </c>
      <c r="G48" s="258">
        <v>0</v>
      </c>
      <c r="H48" s="256">
        <v>17</v>
      </c>
      <c r="I48" s="257">
        <v>285</v>
      </c>
      <c r="J48" s="258">
        <v>-0.05</v>
      </c>
      <c r="K48" s="256" t="s">
        <v>41</v>
      </c>
      <c r="L48" s="257" t="s">
        <v>41</v>
      </c>
      <c r="M48" s="258" t="s">
        <v>41</v>
      </c>
      <c r="N48" s="256">
        <v>129</v>
      </c>
      <c r="O48" s="257">
        <v>325</v>
      </c>
      <c r="P48" s="258">
        <v>1.5625E-2</v>
      </c>
      <c r="Q48" s="256">
        <v>85</v>
      </c>
      <c r="R48" s="257">
        <v>400</v>
      </c>
      <c r="S48" s="258">
        <v>2.564102564102564E-2</v>
      </c>
    </row>
    <row r="49" spans="1:19" x14ac:dyDescent="0.2">
      <c r="A49" s="216" t="s">
        <v>93</v>
      </c>
      <c r="B49" s="259">
        <v>96</v>
      </c>
      <c r="C49" s="260">
        <v>190</v>
      </c>
      <c r="D49" s="261">
        <v>0.15151515151515152</v>
      </c>
      <c r="E49" s="259">
        <v>287</v>
      </c>
      <c r="F49" s="260">
        <v>240</v>
      </c>
      <c r="G49" s="261">
        <v>0</v>
      </c>
      <c r="H49" s="259">
        <v>69</v>
      </c>
      <c r="I49" s="260">
        <v>320</v>
      </c>
      <c r="J49" s="261">
        <v>3.2258064516129031E-2</v>
      </c>
      <c r="K49" s="259">
        <v>126</v>
      </c>
      <c r="L49" s="260">
        <v>270</v>
      </c>
      <c r="M49" s="261">
        <v>0.10204081632653061</v>
      </c>
      <c r="N49" s="259">
        <v>707</v>
      </c>
      <c r="O49" s="260">
        <v>320</v>
      </c>
      <c r="P49" s="261">
        <v>6.6666666666666666E-2</v>
      </c>
      <c r="Q49" s="259">
        <v>335</v>
      </c>
      <c r="R49" s="260">
        <v>390</v>
      </c>
      <c r="S49" s="261">
        <v>4.5576407506702415E-2</v>
      </c>
    </row>
    <row r="50" spans="1:19" s="217" customFormat="1" x14ac:dyDescent="0.2">
      <c r="A50" s="212" t="s">
        <v>67</v>
      </c>
      <c r="B50" s="256" t="s">
        <v>41</v>
      </c>
      <c r="C50" s="257" t="s">
        <v>41</v>
      </c>
      <c r="D50" s="258" t="s">
        <v>41</v>
      </c>
      <c r="E50" s="256">
        <v>15</v>
      </c>
      <c r="F50" s="257">
        <v>280</v>
      </c>
      <c r="G50" s="258">
        <v>7.1942446043165471E-3</v>
      </c>
      <c r="H50" s="256" t="s">
        <v>41</v>
      </c>
      <c r="I50" s="257" t="s">
        <v>41</v>
      </c>
      <c r="J50" s="258" t="s">
        <v>41</v>
      </c>
      <c r="K50" s="256">
        <v>14</v>
      </c>
      <c r="L50" s="257">
        <v>280</v>
      </c>
      <c r="M50" s="258">
        <v>3.7037037037037035E-2</v>
      </c>
      <c r="N50" s="256">
        <v>68</v>
      </c>
      <c r="O50" s="257">
        <v>328</v>
      </c>
      <c r="P50" s="258">
        <v>4.1269841269841269E-2</v>
      </c>
      <c r="Q50" s="256">
        <v>26</v>
      </c>
      <c r="R50" s="257">
        <v>420</v>
      </c>
      <c r="S50" s="258">
        <v>7.6923076923076927E-2</v>
      </c>
    </row>
    <row r="51" spans="1:19" x14ac:dyDescent="0.2">
      <c r="A51" s="212" t="s">
        <v>68</v>
      </c>
      <c r="B51" s="256" t="s">
        <v>41</v>
      </c>
      <c r="C51" s="257" t="s">
        <v>41</v>
      </c>
      <c r="D51" s="258" t="s">
        <v>41</v>
      </c>
      <c r="E51" s="256">
        <v>42</v>
      </c>
      <c r="F51" s="257">
        <v>280</v>
      </c>
      <c r="G51" s="258">
        <v>3.7037037037037035E-2</v>
      </c>
      <c r="H51" s="256">
        <v>14</v>
      </c>
      <c r="I51" s="257">
        <v>330</v>
      </c>
      <c r="J51" s="258">
        <v>6.4516129032258063E-2</v>
      </c>
      <c r="K51" s="256">
        <v>31</v>
      </c>
      <c r="L51" s="257">
        <v>290</v>
      </c>
      <c r="M51" s="258">
        <v>0</v>
      </c>
      <c r="N51" s="256">
        <v>109</v>
      </c>
      <c r="O51" s="257">
        <v>330</v>
      </c>
      <c r="P51" s="258">
        <v>0</v>
      </c>
      <c r="Q51" s="256">
        <v>88</v>
      </c>
      <c r="R51" s="257">
        <v>400</v>
      </c>
      <c r="S51" s="258">
        <v>0</v>
      </c>
    </row>
    <row r="52" spans="1:19" x14ac:dyDescent="0.2">
      <c r="A52" s="212" t="s">
        <v>81</v>
      </c>
      <c r="B52" s="256">
        <v>15</v>
      </c>
      <c r="C52" s="257">
        <v>200</v>
      </c>
      <c r="D52" s="258" t="s">
        <v>41</v>
      </c>
      <c r="E52" s="256">
        <v>37</v>
      </c>
      <c r="F52" s="257">
        <v>250</v>
      </c>
      <c r="G52" s="258">
        <v>0</v>
      </c>
      <c r="H52" s="256">
        <v>12</v>
      </c>
      <c r="I52" s="257">
        <v>335</v>
      </c>
      <c r="J52" s="258" t="s">
        <v>41</v>
      </c>
      <c r="K52" s="256">
        <v>19</v>
      </c>
      <c r="L52" s="257">
        <v>265</v>
      </c>
      <c r="M52" s="258">
        <v>0.10416666666666667</v>
      </c>
      <c r="N52" s="256">
        <v>101</v>
      </c>
      <c r="O52" s="257">
        <v>310</v>
      </c>
      <c r="P52" s="258">
        <v>0</v>
      </c>
      <c r="Q52" s="256">
        <v>38</v>
      </c>
      <c r="R52" s="257">
        <v>388</v>
      </c>
      <c r="S52" s="258">
        <v>0.10857142857142857</v>
      </c>
    </row>
    <row r="53" spans="1:19" x14ac:dyDescent="0.2">
      <c r="A53" s="212" t="s">
        <v>97</v>
      </c>
      <c r="B53" s="256">
        <v>61</v>
      </c>
      <c r="C53" s="257">
        <v>165</v>
      </c>
      <c r="D53" s="258">
        <v>0.1</v>
      </c>
      <c r="E53" s="256">
        <v>90</v>
      </c>
      <c r="F53" s="257">
        <v>200</v>
      </c>
      <c r="G53" s="258">
        <v>0</v>
      </c>
      <c r="H53" s="256">
        <v>15</v>
      </c>
      <c r="I53" s="257">
        <v>280</v>
      </c>
      <c r="J53" s="258">
        <v>0.12</v>
      </c>
      <c r="K53" s="256">
        <v>57</v>
      </c>
      <c r="L53" s="257">
        <v>220</v>
      </c>
      <c r="M53" s="258">
        <v>0</v>
      </c>
      <c r="N53" s="256">
        <v>210</v>
      </c>
      <c r="O53" s="257">
        <v>270</v>
      </c>
      <c r="P53" s="258">
        <v>3.8461538461538464E-2</v>
      </c>
      <c r="Q53" s="256">
        <v>65</v>
      </c>
      <c r="R53" s="257">
        <v>380</v>
      </c>
      <c r="S53" s="258">
        <v>5.5555555555555552E-2</v>
      </c>
    </row>
    <row r="54" spans="1:19" x14ac:dyDescent="0.2">
      <c r="A54" s="212" t="s">
        <v>118</v>
      </c>
      <c r="B54" s="256" t="s">
        <v>41</v>
      </c>
      <c r="C54" s="257" t="s">
        <v>41</v>
      </c>
      <c r="D54" s="258" t="s">
        <v>41</v>
      </c>
      <c r="E54" s="256">
        <v>12</v>
      </c>
      <c r="F54" s="257">
        <v>258</v>
      </c>
      <c r="G54" s="258">
        <v>5.3061224489795916E-2</v>
      </c>
      <c r="H54" s="256" t="s">
        <v>41</v>
      </c>
      <c r="I54" s="257" t="s">
        <v>41</v>
      </c>
      <c r="J54" s="258" t="s">
        <v>41</v>
      </c>
      <c r="K54" s="256">
        <v>10</v>
      </c>
      <c r="L54" s="257">
        <v>250</v>
      </c>
      <c r="M54" s="258">
        <v>-5.6603773584905662E-2</v>
      </c>
      <c r="N54" s="256">
        <v>66</v>
      </c>
      <c r="O54" s="257">
        <v>280</v>
      </c>
      <c r="P54" s="258">
        <v>2.564102564102564E-2</v>
      </c>
      <c r="Q54" s="256">
        <v>15</v>
      </c>
      <c r="R54" s="257">
        <v>375</v>
      </c>
      <c r="S54" s="258">
        <v>0</v>
      </c>
    </row>
    <row r="55" spans="1:19" x14ac:dyDescent="0.2">
      <c r="A55" s="212" t="s">
        <v>124</v>
      </c>
      <c r="B55" s="256">
        <v>23</v>
      </c>
      <c r="C55" s="257">
        <v>190</v>
      </c>
      <c r="D55" s="258">
        <v>0.13095238095238096</v>
      </c>
      <c r="E55" s="256">
        <v>47</v>
      </c>
      <c r="F55" s="257">
        <v>230</v>
      </c>
      <c r="G55" s="258">
        <v>0</v>
      </c>
      <c r="H55" s="256">
        <v>11</v>
      </c>
      <c r="I55" s="257">
        <v>290</v>
      </c>
      <c r="J55" s="258">
        <v>2.4734982332155476E-2</v>
      </c>
      <c r="K55" s="256">
        <v>22</v>
      </c>
      <c r="L55" s="257">
        <v>250</v>
      </c>
      <c r="M55" s="258">
        <v>0.1111111111111111</v>
      </c>
      <c r="N55" s="256">
        <v>96</v>
      </c>
      <c r="O55" s="257">
        <v>285</v>
      </c>
      <c r="P55" s="258">
        <v>5.5555555555555552E-2</v>
      </c>
      <c r="Q55" s="256">
        <v>40</v>
      </c>
      <c r="R55" s="257">
        <v>365</v>
      </c>
      <c r="S55" s="258">
        <v>7.3529411764705885E-2</v>
      </c>
    </row>
    <row r="56" spans="1:19" x14ac:dyDescent="0.2">
      <c r="A56" s="216" t="s">
        <v>26</v>
      </c>
      <c r="B56" s="259">
        <v>112</v>
      </c>
      <c r="C56" s="260">
        <v>180</v>
      </c>
      <c r="D56" s="261">
        <v>9.0909090909090912E-2</v>
      </c>
      <c r="E56" s="259">
        <v>243</v>
      </c>
      <c r="F56" s="260">
        <v>245</v>
      </c>
      <c r="G56" s="261">
        <v>6.5217391304347824E-2</v>
      </c>
      <c r="H56" s="259">
        <v>61</v>
      </c>
      <c r="I56" s="260">
        <v>310</v>
      </c>
      <c r="J56" s="261">
        <v>3.3333333333333333E-2</v>
      </c>
      <c r="K56" s="259">
        <v>153</v>
      </c>
      <c r="L56" s="260">
        <v>260</v>
      </c>
      <c r="M56" s="261">
        <v>0.04</v>
      </c>
      <c r="N56" s="259">
        <v>650</v>
      </c>
      <c r="O56" s="260">
        <v>300</v>
      </c>
      <c r="P56" s="261">
        <v>5.2631578947368418E-2</v>
      </c>
      <c r="Q56" s="259">
        <v>272</v>
      </c>
      <c r="R56" s="260">
        <v>395</v>
      </c>
      <c r="S56" s="261">
        <v>6.7567567567567571E-2</v>
      </c>
    </row>
    <row r="57" spans="1:19" s="217" customFormat="1" x14ac:dyDescent="0.2">
      <c r="A57" s="212" t="s">
        <v>66</v>
      </c>
      <c r="B57" s="256">
        <v>125</v>
      </c>
      <c r="C57" s="257">
        <v>330</v>
      </c>
      <c r="D57" s="258">
        <v>-2.9411764705882353E-2</v>
      </c>
      <c r="E57" s="256">
        <v>312</v>
      </c>
      <c r="F57" s="257">
        <v>380</v>
      </c>
      <c r="G57" s="258">
        <v>-2.564102564102564E-2</v>
      </c>
      <c r="H57" s="256">
        <v>90</v>
      </c>
      <c r="I57" s="257">
        <v>460</v>
      </c>
      <c r="J57" s="258">
        <v>2.2222222222222223E-2</v>
      </c>
      <c r="K57" s="256">
        <v>60</v>
      </c>
      <c r="L57" s="257">
        <v>400</v>
      </c>
      <c r="M57" s="258">
        <v>7.2386058981233251E-2</v>
      </c>
      <c r="N57" s="256">
        <v>262</v>
      </c>
      <c r="O57" s="257">
        <v>435</v>
      </c>
      <c r="P57" s="258">
        <v>1.1627906976744186E-2</v>
      </c>
      <c r="Q57" s="256">
        <v>93</v>
      </c>
      <c r="R57" s="257">
        <v>530</v>
      </c>
      <c r="S57" s="258">
        <v>1.338432122370937E-2</v>
      </c>
    </row>
    <row r="58" spans="1:19" x14ac:dyDescent="0.2">
      <c r="A58" s="212" t="s">
        <v>72</v>
      </c>
      <c r="B58" s="256">
        <v>75</v>
      </c>
      <c r="C58" s="257">
        <v>250</v>
      </c>
      <c r="D58" s="258">
        <v>2.0408163265306121E-2</v>
      </c>
      <c r="E58" s="256">
        <v>162</v>
      </c>
      <c r="F58" s="257">
        <v>330</v>
      </c>
      <c r="G58" s="258">
        <v>0</v>
      </c>
      <c r="H58" s="256">
        <v>129</v>
      </c>
      <c r="I58" s="257">
        <v>380</v>
      </c>
      <c r="J58" s="258">
        <v>0</v>
      </c>
      <c r="K58" s="256">
        <v>59</v>
      </c>
      <c r="L58" s="257">
        <v>350</v>
      </c>
      <c r="M58" s="258">
        <v>2.9411764705882353E-2</v>
      </c>
      <c r="N58" s="256">
        <v>483</v>
      </c>
      <c r="O58" s="257">
        <v>370</v>
      </c>
      <c r="P58" s="258">
        <v>0</v>
      </c>
      <c r="Q58" s="256">
        <v>141</v>
      </c>
      <c r="R58" s="257">
        <v>430</v>
      </c>
      <c r="S58" s="258">
        <v>0</v>
      </c>
    </row>
    <row r="59" spans="1:19" x14ac:dyDescent="0.2">
      <c r="A59" s="212" t="s">
        <v>80</v>
      </c>
      <c r="B59" s="256">
        <v>344</v>
      </c>
      <c r="C59" s="257">
        <v>330</v>
      </c>
      <c r="D59" s="258">
        <v>3.125E-2</v>
      </c>
      <c r="E59" s="256">
        <v>571</v>
      </c>
      <c r="F59" s="257">
        <v>400</v>
      </c>
      <c r="G59" s="258">
        <v>2.564102564102564E-2</v>
      </c>
      <c r="H59" s="256">
        <v>88</v>
      </c>
      <c r="I59" s="257">
        <v>475</v>
      </c>
      <c r="J59" s="258">
        <v>-1.0416666666666666E-2</v>
      </c>
      <c r="K59" s="256">
        <v>126</v>
      </c>
      <c r="L59" s="257">
        <v>440</v>
      </c>
      <c r="M59" s="258">
        <v>-2.2222222222222223E-2</v>
      </c>
      <c r="N59" s="256">
        <v>260</v>
      </c>
      <c r="O59" s="257">
        <v>470</v>
      </c>
      <c r="P59" s="258">
        <v>-0.06</v>
      </c>
      <c r="Q59" s="256">
        <v>57</v>
      </c>
      <c r="R59" s="257">
        <v>550</v>
      </c>
      <c r="S59" s="258">
        <v>0</v>
      </c>
    </row>
    <row r="60" spans="1:19" x14ac:dyDescent="0.2">
      <c r="A60" s="212" t="s">
        <v>92</v>
      </c>
      <c r="B60" s="256">
        <v>46</v>
      </c>
      <c r="C60" s="257">
        <v>305</v>
      </c>
      <c r="D60" s="258">
        <v>-3.1746031746031744E-2</v>
      </c>
      <c r="E60" s="256">
        <v>168</v>
      </c>
      <c r="F60" s="257">
        <v>363</v>
      </c>
      <c r="G60" s="258">
        <v>3.7142857142857144E-2</v>
      </c>
      <c r="H60" s="256">
        <v>58</v>
      </c>
      <c r="I60" s="257">
        <v>473</v>
      </c>
      <c r="J60" s="258">
        <v>-9.9047619047619051E-2</v>
      </c>
      <c r="K60" s="256">
        <v>52</v>
      </c>
      <c r="L60" s="257">
        <v>445</v>
      </c>
      <c r="M60" s="258">
        <v>3.4883720930232558E-2</v>
      </c>
      <c r="N60" s="256">
        <v>223</v>
      </c>
      <c r="O60" s="257">
        <v>450</v>
      </c>
      <c r="P60" s="258">
        <v>-2.1739130434782608E-2</v>
      </c>
      <c r="Q60" s="256">
        <v>53</v>
      </c>
      <c r="R60" s="257">
        <v>620</v>
      </c>
      <c r="S60" s="258">
        <v>0.10714285714285714</v>
      </c>
    </row>
    <row r="61" spans="1:19" x14ac:dyDescent="0.2">
      <c r="A61" s="212" t="s">
        <v>93</v>
      </c>
      <c r="B61" s="256">
        <v>21</v>
      </c>
      <c r="C61" s="257">
        <v>250</v>
      </c>
      <c r="D61" s="258">
        <v>2.0408163265306121E-2</v>
      </c>
      <c r="E61" s="256">
        <v>132</v>
      </c>
      <c r="F61" s="257">
        <v>340</v>
      </c>
      <c r="G61" s="258">
        <v>0</v>
      </c>
      <c r="H61" s="256">
        <v>74</v>
      </c>
      <c r="I61" s="257">
        <v>380</v>
      </c>
      <c r="J61" s="258">
        <v>4.6831955922865015E-2</v>
      </c>
      <c r="K61" s="256">
        <v>49</v>
      </c>
      <c r="L61" s="257">
        <v>340</v>
      </c>
      <c r="M61" s="258">
        <v>0</v>
      </c>
      <c r="N61" s="256">
        <v>556</v>
      </c>
      <c r="O61" s="257">
        <v>375</v>
      </c>
      <c r="P61" s="258">
        <v>1.3513513513513514E-2</v>
      </c>
      <c r="Q61" s="256">
        <v>411</v>
      </c>
      <c r="R61" s="257">
        <v>420</v>
      </c>
      <c r="S61" s="258">
        <v>0</v>
      </c>
    </row>
    <row r="62" spans="1:19" x14ac:dyDescent="0.2">
      <c r="A62" s="212" t="s">
        <v>102</v>
      </c>
      <c r="B62" s="256">
        <v>212</v>
      </c>
      <c r="C62" s="257">
        <v>310</v>
      </c>
      <c r="D62" s="258">
        <v>0.10320284697508897</v>
      </c>
      <c r="E62" s="256">
        <v>342</v>
      </c>
      <c r="F62" s="257">
        <v>400</v>
      </c>
      <c r="G62" s="258">
        <v>3.896103896103896E-2</v>
      </c>
      <c r="H62" s="256">
        <v>59</v>
      </c>
      <c r="I62" s="257">
        <v>460</v>
      </c>
      <c r="J62" s="258">
        <v>-2.1276595744680851E-2</v>
      </c>
      <c r="K62" s="256">
        <v>117</v>
      </c>
      <c r="L62" s="257">
        <v>450</v>
      </c>
      <c r="M62" s="258">
        <v>0</v>
      </c>
      <c r="N62" s="256">
        <v>212</v>
      </c>
      <c r="O62" s="257">
        <v>500</v>
      </c>
      <c r="P62" s="258">
        <v>1.0101010101010102E-2</v>
      </c>
      <c r="Q62" s="256">
        <v>53</v>
      </c>
      <c r="R62" s="257">
        <v>630</v>
      </c>
      <c r="S62" s="258">
        <v>0.05</v>
      </c>
    </row>
    <row r="63" spans="1:19" x14ac:dyDescent="0.2">
      <c r="A63" s="212" t="s">
        <v>15</v>
      </c>
      <c r="B63" s="256">
        <v>3440</v>
      </c>
      <c r="C63" s="257">
        <v>425</v>
      </c>
      <c r="D63" s="258">
        <v>1.1904761904761904E-2</v>
      </c>
      <c r="E63" s="256">
        <v>2506</v>
      </c>
      <c r="F63" s="257">
        <v>600</v>
      </c>
      <c r="G63" s="258">
        <v>3.4482758620689655E-2</v>
      </c>
      <c r="H63" s="256">
        <v>302</v>
      </c>
      <c r="I63" s="257">
        <v>850</v>
      </c>
      <c r="J63" s="258">
        <v>0.58878504672897192</v>
      </c>
      <c r="K63" s="256">
        <v>76</v>
      </c>
      <c r="L63" s="257">
        <v>570</v>
      </c>
      <c r="M63" s="258">
        <v>5.5555555555555552E-2</v>
      </c>
      <c r="N63" s="256">
        <v>55</v>
      </c>
      <c r="O63" s="257">
        <v>700</v>
      </c>
      <c r="P63" s="258">
        <v>5.2631578947368418E-2</v>
      </c>
      <c r="Q63" s="256">
        <v>23</v>
      </c>
      <c r="R63" s="257">
        <v>875</v>
      </c>
      <c r="S63" s="258">
        <v>-0.11616161616161616</v>
      </c>
    </row>
    <row r="64" spans="1:19" x14ac:dyDescent="0.2">
      <c r="A64" s="212" t="s">
        <v>11</v>
      </c>
      <c r="B64" s="256">
        <v>10</v>
      </c>
      <c r="C64" s="257">
        <v>305</v>
      </c>
      <c r="D64" s="258" t="s">
        <v>41</v>
      </c>
      <c r="E64" s="256">
        <v>68</v>
      </c>
      <c r="F64" s="257">
        <v>335</v>
      </c>
      <c r="G64" s="258">
        <v>8.0645161290322578E-2</v>
      </c>
      <c r="H64" s="256">
        <v>62</v>
      </c>
      <c r="I64" s="257">
        <v>355</v>
      </c>
      <c r="J64" s="258">
        <v>4.4117647058823532E-2</v>
      </c>
      <c r="K64" s="256">
        <v>21</v>
      </c>
      <c r="L64" s="257">
        <v>320</v>
      </c>
      <c r="M64" s="258">
        <v>-8.5714285714285715E-2</v>
      </c>
      <c r="N64" s="256">
        <v>506</v>
      </c>
      <c r="O64" s="257">
        <v>350</v>
      </c>
      <c r="P64" s="258">
        <v>0</v>
      </c>
      <c r="Q64" s="256">
        <v>631</v>
      </c>
      <c r="R64" s="257">
        <v>400</v>
      </c>
      <c r="S64" s="258">
        <v>1.2658227848101266E-2</v>
      </c>
    </row>
    <row r="65" spans="1:19" x14ac:dyDescent="0.2">
      <c r="A65" s="212" t="s">
        <v>107</v>
      </c>
      <c r="B65" s="256">
        <v>279</v>
      </c>
      <c r="C65" s="257">
        <v>330</v>
      </c>
      <c r="D65" s="258">
        <v>3.125E-2</v>
      </c>
      <c r="E65" s="256">
        <v>421</v>
      </c>
      <c r="F65" s="257">
        <v>400</v>
      </c>
      <c r="G65" s="258">
        <v>0</v>
      </c>
      <c r="H65" s="256">
        <v>74</v>
      </c>
      <c r="I65" s="257">
        <v>500</v>
      </c>
      <c r="J65" s="258">
        <v>0</v>
      </c>
      <c r="K65" s="256">
        <v>75</v>
      </c>
      <c r="L65" s="257">
        <v>450</v>
      </c>
      <c r="M65" s="258">
        <v>-6.8322981366459631E-2</v>
      </c>
      <c r="N65" s="256">
        <v>160</v>
      </c>
      <c r="O65" s="257">
        <v>480</v>
      </c>
      <c r="P65" s="258">
        <v>-0.04</v>
      </c>
      <c r="Q65" s="256">
        <v>59</v>
      </c>
      <c r="R65" s="257">
        <v>695</v>
      </c>
      <c r="S65" s="258">
        <v>-7.1428571428571426E-3</v>
      </c>
    </row>
    <row r="66" spans="1:19" x14ac:dyDescent="0.2">
      <c r="A66" s="212" t="s">
        <v>109</v>
      </c>
      <c r="B66" s="256">
        <v>418</v>
      </c>
      <c r="C66" s="257">
        <v>353</v>
      </c>
      <c r="D66" s="258">
        <v>-1.9444444444444445E-2</v>
      </c>
      <c r="E66" s="256">
        <v>693</v>
      </c>
      <c r="F66" s="257">
        <v>410</v>
      </c>
      <c r="G66" s="258">
        <v>0</v>
      </c>
      <c r="H66" s="256">
        <v>116</v>
      </c>
      <c r="I66" s="257">
        <v>485</v>
      </c>
      <c r="J66" s="258">
        <v>-1.020408163265306E-2</v>
      </c>
      <c r="K66" s="256">
        <v>163</v>
      </c>
      <c r="L66" s="257">
        <v>470</v>
      </c>
      <c r="M66" s="258">
        <v>4.4444444444444446E-2</v>
      </c>
      <c r="N66" s="256">
        <v>336</v>
      </c>
      <c r="O66" s="257">
        <v>490</v>
      </c>
      <c r="P66" s="258">
        <v>0</v>
      </c>
      <c r="Q66" s="256">
        <v>60</v>
      </c>
      <c r="R66" s="257">
        <v>600</v>
      </c>
      <c r="S66" s="258">
        <v>0</v>
      </c>
    </row>
    <row r="67" spans="1:19" x14ac:dyDescent="0.2">
      <c r="A67" s="212" t="s">
        <v>113</v>
      </c>
      <c r="B67" s="256" t="s">
        <v>41</v>
      </c>
      <c r="C67" s="257" t="s">
        <v>41</v>
      </c>
      <c r="D67" s="258" t="s">
        <v>41</v>
      </c>
      <c r="E67" s="256">
        <v>27</v>
      </c>
      <c r="F67" s="257">
        <v>345</v>
      </c>
      <c r="G67" s="258">
        <v>-0.11538461538461539</v>
      </c>
      <c r="H67" s="256">
        <v>25</v>
      </c>
      <c r="I67" s="257">
        <v>450</v>
      </c>
      <c r="J67" s="258">
        <v>5.8823529411764705E-2</v>
      </c>
      <c r="K67" s="256">
        <v>15</v>
      </c>
      <c r="L67" s="257">
        <v>350</v>
      </c>
      <c r="M67" s="258">
        <v>5.7471264367816091E-3</v>
      </c>
      <c r="N67" s="256">
        <v>65</v>
      </c>
      <c r="O67" s="257">
        <v>420</v>
      </c>
      <c r="P67" s="258">
        <v>2.4390243902439025E-2</v>
      </c>
      <c r="Q67" s="256">
        <v>136</v>
      </c>
      <c r="R67" s="257">
        <v>415</v>
      </c>
      <c r="S67" s="258">
        <v>1.2195121951219513E-2</v>
      </c>
    </row>
    <row r="68" spans="1:19" x14ac:dyDescent="0.2">
      <c r="A68" s="212" t="s">
        <v>8</v>
      </c>
      <c r="B68" s="256">
        <v>30</v>
      </c>
      <c r="C68" s="257">
        <v>300</v>
      </c>
      <c r="D68" s="258">
        <v>0</v>
      </c>
      <c r="E68" s="256">
        <v>146</v>
      </c>
      <c r="F68" s="257">
        <v>340</v>
      </c>
      <c r="G68" s="258">
        <v>3.0303030303030304E-2</v>
      </c>
      <c r="H68" s="256">
        <v>68</v>
      </c>
      <c r="I68" s="257">
        <v>360</v>
      </c>
      <c r="J68" s="258">
        <v>0</v>
      </c>
      <c r="K68" s="256">
        <v>42</v>
      </c>
      <c r="L68" s="257">
        <v>350</v>
      </c>
      <c r="M68" s="258">
        <v>2.9411764705882353E-2</v>
      </c>
      <c r="N68" s="256">
        <v>417</v>
      </c>
      <c r="O68" s="257">
        <v>375</v>
      </c>
      <c r="P68" s="258">
        <v>0</v>
      </c>
      <c r="Q68" s="256">
        <v>315</v>
      </c>
      <c r="R68" s="257">
        <v>420</v>
      </c>
      <c r="S68" s="258">
        <v>0</v>
      </c>
    </row>
    <row r="69" spans="1:19" x14ac:dyDescent="0.2">
      <c r="A69" s="212" t="s">
        <v>127</v>
      </c>
      <c r="B69" s="256">
        <v>18</v>
      </c>
      <c r="C69" s="257">
        <v>300</v>
      </c>
      <c r="D69" s="258">
        <v>-1.6393442622950821E-2</v>
      </c>
      <c r="E69" s="256">
        <v>177</v>
      </c>
      <c r="F69" s="257">
        <v>320</v>
      </c>
      <c r="G69" s="258">
        <v>0</v>
      </c>
      <c r="H69" s="256">
        <v>77</v>
      </c>
      <c r="I69" s="257">
        <v>360</v>
      </c>
      <c r="J69" s="258">
        <v>2.8571428571428571E-2</v>
      </c>
      <c r="K69" s="256">
        <v>38</v>
      </c>
      <c r="L69" s="257">
        <v>323</v>
      </c>
      <c r="M69" s="258">
        <v>-0.05</v>
      </c>
      <c r="N69" s="256">
        <v>820</v>
      </c>
      <c r="O69" s="257">
        <v>350</v>
      </c>
      <c r="P69" s="258">
        <v>-2.7777777777777776E-2</v>
      </c>
      <c r="Q69" s="256">
        <v>1142</v>
      </c>
      <c r="R69" s="257">
        <v>400</v>
      </c>
      <c r="S69" s="258">
        <v>-1.2345679012345678E-2</v>
      </c>
    </row>
    <row r="70" spans="1:19" x14ac:dyDescent="0.2">
      <c r="A70" s="212" t="s">
        <v>128</v>
      </c>
      <c r="B70" s="256">
        <v>653</v>
      </c>
      <c r="C70" s="257">
        <v>410</v>
      </c>
      <c r="D70" s="258">
        <v>2.5000000000000001E-2</v>
      </c>
      <c r="E70" s="256">
        <v>562</v>
      </c>
      <c r="F70" s="257">
        <v>540</v>
      </c>
      <c r="G70" s="258">
        <v>-1.8181818181818181E-2</v>
      </c>
      <c r="H70" s="256">
        <v>58</v>
      </c>
      <c r="I70" s="257">
        <v>785</v>
      </c>
      <c r="J70" s="258">
        <v>6.41025641025641E-3</v>
      </c>
      <c r="K70" s="256">
        <v>167</v>
      </c>
      <c r="L70" s="257">
        <v>620</v>
      </c>
      <c r="M70" s="258">
        <v>3.678929765886288E-2</v>
      </c>
      <c r="N70" s="256">
        <v>128</v>
      </c>
      <c r="O70" s="257">
        <v>750</v>
      </c>
      <c r="P70" s="258">
        <v>0</v>
      </c>
      <c r="Q70" s="256">
        <v>30</v>
      </c>
      <c r="R70" s="257">
        <v>1025</v>
      </c>
      <c r="S70" s="258">
        <v>0.12267250821467689</v>
      </c>
    </row>
    <row r="71" spans="1:19" x14ac:dyDescent="0.2">
      <c r="A71" s="216" t="s">
        <v>308</v>
      </c>
      <c r="B71" s="259">
        <v>5677</v>
      </c>
      <c r="C71" s="260">
        <v>399</v>
      </c>
      <c r="D71" s="261">
        <v>1.5267175572519083E-2</v>
      </c>
      <c r="E71" s="259">
        <v>6287</v>
      </c>
      <c r="F71" s="260">
        <v>470</v>
      </c>
      <c r="G71" s="261">
        <v>2.1739130434782608E-2</v>
      </c>
      <c r="H71" s="259">
        <v>1280</v>
      </c>
      <c r="I71" s="260">
        <v>460</v>
      </c>
      <c r="J71" s="261">
        <v>9.5238095238095233E-2</v>
      </c>
      <c r="K71" s="259">
        <v>1060</v>
      </c>
      <c r="L71" s="260">
        <v>450</v>
      </c>
      <c r="M71" s="261">
        <v>0</v>
      </c>
      <c r="N71" s="259">
        <v>4483</v>
      </c>
      <c r="O71" s="260">
        <v>385</v>
      </c>
      <c r="P71" s="261">
        <v>-1.282051282051282E-2</v>
      </c>
      <c r="Q71" s="259">
        <v>3204</v>
      </c>
      <c r="R71" s="260">
        <v>420</v>
      </c>
      <c r="S71" s="261">
        <v>0</v>
      </c>
    </row>
    <row r="72" spans="1:19" s="217" customFormat="1" x14ac:dyDescent="0.2">
      <c r="A72" s="212" t="s">
        <v>71</v>
      </c>
      <c r="B72" s="256">
        <v>364</v>
      </c>
      <c r="C72" s="257">
        <v>345</v>
      </c>
      <c r="D72" s="258">
        <v>1.4705882352941176E-2</v>
      </c>
      <c r="E72" s="256">
        <v>613</v>
      </c>
      <c r="F72" s="257">
        <v>460</v>
      </c>
      <c r="G72" s="258">
        <v>2.2222222222222223E-2</v>
      </c>
      <c r="H72" s="256">
        <v>101</v>
      </c>
      <c r="I72" s="257">
        <v>630</v>
      </c>
      <c r="J72" s="258">
        <v>0.05</v>
      </c>
      <c r="K72" s="256">
        <v>65</v>
      </c>
      <c r="L72" s="257">
        <v>500</v>
      </c>
      <c r="M72" s="258">
        <v>-1.9607843137254902E-2</v>
      </c>
      <c r="N72" s="256">
        <v>183</v>
      </c>
      <c r="O72" s="257">
        <v>600</v>
      </c>
      <c r="P72" s="258">
        <v>-0.04</v>
      </c>
      <c r="Q72" s="256">
        <v>159</v>
      </c>
      <c r="R72" s="257">
        <v>900</v>
      </c>
      <c r="S72" s="258">
        <v>1.3513513513513514E-2</v>
      </c>
    </row>
    <row r="73" spans="1:19" x14ac:dyDescent="0.2">
      <c r="A73" s="212" t="s">
        <v>96</v>
      </c>
      <c r="B73" s="256">
        <v>28</v>
      </c>
      <c r="C73" s="257">
        <v>303</v>
      </c>
      <c r="D73" s="258">
        <v>2.7118644067796609E-2</v>
      </c>
      <c r="E73" s="256">
        <v>149</v>
      </c>
      <c r="F73" s="257">
        <v>370</v>
      </c>
      <c r="G73" s="258">
        <v>1.3698630136986301E-2</v>
      </c>
      <c r="H73" s="256">
        <v>117</v>
      </c>
      <c r="I73" s="257">
        <v>430</v>
      </c>
      <c r="J73" s="258">
        <v>2.3809523809523808E-2</v>
      </c>
      <c r="K73" s="256">
        <v>28</v>
      </c>
      <c r="L73" s="257">
        <v>363</v>
      </c>
      <c r="M73" s="258">
        <v>-4.4736842105263158E-2</v>
      </c>
      <c r="N73" s="256">
        <v>324</v>
      </c>
      <c r="O73" s="257">
        <v>410</v>
      </c>
      <c r="P73" s="258">
        <v>0</v>
      </c>
      <c r="Q73" s="256">
        <v>169</v>
      </c>
      <c r="R73" s="257">
        <v>490</v>
      </c>
      <c r="S73" s="258">
        <v>0</v>
      </c>
    </row>
    <row r="74" spans="1:19" x14ac:dyDescent="0.2">
      <c r="A74" s="212" t="s">
        <v>100</v>
      </c>
      <c r="B74" s="256">
        <v>68</v>
      </c>
      <c r="C74" s="257">
        <v>380</v>
      </c>
      <c r="D74" s="258">
        <v>2.7027027027027029E-2</v>
      </c>
      <c r="E74" s="256">
        <v>212</v>
      </c>
      <c r="F74" s="257">
        <v>450</v>
      </c>
      <c r="G74" s="258">
        <v>2.2727272727272728E-2</v>
      </c>
      <c r="H74" s="256">
        <v>95</v>
      </c>
      <c r="I74" s="257">
        <v>510</v>
      </c>
      <c r="J74" s="258">
        <v>0.02</v>
      </c>
      <c r="K74" s="256">
        <v>11</v>
      </c>
      <c r="L74" s="257">
        <v>420</v>
      </c>
      <c r="M74" s="258" t="s">
        <v>41</v>
      </c>
      <c r="N74" s="256">
        <v>171</v>
      </c>
      <c r="O74" s="257">
        <v>455</v>
      </c>
      <c r="P74" s="258">
        <v>1.1111111111111112E-2</v>
      </c>
      <c r="Q74" s="256">
        <v>176</v>
      </c>
      <c r="R74" s="257">
        <v>600</v>
      </c>
      <c r="S74" s="258">
        <v>3.4482758620689655E-2</v>
      </c>
    </row>
    <row r="75" spans="1:19" x14ac:dyDescent="0.2">
      <c r="A75" s="212" t="s">
        <v>103</v>
      </c>
      <c r="B75" s="256">
        <v>20</v>
      </c>
      <c r="C75" s="257">
        <v>320</v>
      </c>
      <c r="D75" s="258">
        <v>3.896103896103896E-2</v>
      </c>
      <c r="E75" s="256">
        <v>270</v>
      </c>
      <c r="F75" s="257">
        <v>380</v>
      </c>
      <c r="G75" s="258">
        <v>5.5555555555555552E-2</v>
      </c>
      <c r="H75" s="256">
        <v>91</v>
      </c>
      <c r="I75" s="257">
        <v>425</v>
      </c>
      <c r="J75" s="258">
        <v>-2.2988505747126436E-2</v>
      </c>
      <c r="K75" s="256">
        <v>31</v>
      </c>
      <c r="L75" s="257">
        <v>370</v>
      </c>
      <c r="M75" s="258">
        <v>-1.3333333333333334E-2</v>
      </c>
      <c r="N75" s="256">
        <v>188</v>
      </c>
      <c r="O75" s="257">
        <v>430</v>
      </c>
      <c r="P75" s="258">
        <v>2.3809523809523808E-2</v>
      </c>
      <c r="Q75" s="256">
        <v>82</v>
      </c>
      <c r="R75" s="257">
        <v>500</v>
      </c>
      <c r="S75" s="258">
        <v>0</v>
      </c>
    </row>
    <row r="76" spans="1:19" x14ac:dyDescent="0.2">
      <c r="A76" s="212" t="s">
        <v>106</v>
      </c>
      <c r="B76" s="256">
        <v>126</v>
      </c>
      <c r="C76" s="257">
        <v>300</v>
      </c>
      <c r="D76" s="258">
        <v>0</v>
      </c>
      <c r="E76" s="256">
        <v>347</v>
      </c>
      <c r="F76" s="257">
        <v>405</v>
      </c>
      <c r="G76" s="258">
        <v>-1.2195121951219513E-2</v>
      </c>
      <c r="H76" s="256">
        <v>182</v>
      </c>
      <c r="I76" s="257">
        <v>500</v>
      </c>
      <c r="J76" s="258">
        <v>1.0101010101010102E-2</v>
      </c>
      <c r="K76" s="256">
        <v>32</v>
      </c>
      <c r="L76" s="257">
        <v>433</v>
      </c>
      <c r="M76" s="258">
        <v>5.6097560975609757E-2</v>
      </c>
      <c r="N76" s="256">
        <v>328</v>
      </c>
      <c r="O76" s="257">
        <v>470</v>
      </c>
      <c r="P76" s="258">
        <v>2.1739130434782608E-2</v>
      </c>
      <c r="Q76" s="256">
        <v>191</v>
      </c>
      <c r="R76" s="257">
        <v>590</v>
      </c>
      <c r="S76" s="258">
        <v>7.2727272727272724E-2</v>
      </c>
    </row>
    <row r="77" spans="1:19" x14ac:dyDescent="0.2">
      <c r="A77" s="212" t="s">
        <v>126</v>
      </c>
      <c r="B77" s="256">
        <v>244</v>
      </c>
      <c r="C77" s="257">
        <v>323</v>
      </c>
      <c r="D77" s="258">
        <v>3.1948881789137379E-2</v>
      </c>
      <c r="E77" s="256">
        <v>466</v>
      </c>
      <c r="F77" s="257">
        <v>421</v>
      </c>
      <c r="G77" s="258">
        <v>1.4457831325301205E-2</v>
      </c>
      <c r="H77" s="256">
        <v>167</v>
      </c>
      <c r="I77" s="257">
        <v>508</v>
      </c>
      <c r="J77" s="258">
        <v>2.6262626262626262E-2</v>
      </c>
      <c r="K77" s="256">
        <v>56</v>
      </c>
      <c r="L77" s="257">
        <v>413</v>
      </c>
      <c r="M77" s="258">
        <v>3.2500000000000001E-2</v>
      </c>
      <c r="N77" s="256">
        <v>328</v>
      </c>
      <c r="O77" s="257">
        <v>460</v>
      </c>
      <c r="P77" s="258">
        <v>0</v>
      </c>
      <c r="Q77" s="256">
        <v>153</v>
      </c>
      <c r="R77" s="257">
        <v>550</v>
      </c>
      <c r="S77" s="258">
        <v>-1.7857142857142856E-2</v>
      </c>
    </row>
    <row r="78" spans="1:19" x14ac:dyDescent="0.2">
      <c r="A78" s="212" t="s">
        <v>9</v>
      </c>
      <c r="B78" s="256">
        <v>33</v>
      </c>
      <c r="C78" s="257">
        <v>255</v>
      </c>
      <c r="D78" s="258">
        <v>-1.9230769230769232E-2</v>
      </c>
      <c r="E78" s="256">
        <v>78</v>
      </c>
      <c r="F78" s="257">
        <v>370</v>
      </c>
      <c r="G78" s="258">
        <v>5.7142857142857141E-2</v>
      </c>
      <c r="H78" s="256">
        <v>43</v>
      </c>
      <c r="I78" s="257">
        <v>425</v>
      </c>
      <c r="J78" s="258">
        <v>2.4096385542168676E-2</v>
      </c>
      <c r="K78" s="256">
        <v>32</v>
      </c>
      <c r="L78" s="257">
        <v>360</v>
      </c>
      <c r="M78" s="258">
        <v>5.5865921787709499E-3</v>
      </c>
      <c r="N78" s="256">
        <v>250</v>
      </c>
      <c r="O78" s="257">
        <v>410</v>
      </c>
      <c r="P78" s="258">
        <v>2.5000000000000001E-2</v>
      </c>
      <c r="Q78" s="256">
        <v>86</v>
      </c>
      <c r="R78" s="257">
        <v>500</v>
      </c>
      <c r="S78" s="258">
        <v>3.0927835051546393E-2</v>
      </c>
    </row>
    <row r="79" spans="1:19" x14ac:dyDescent="0.2">
      <c r="A79" s="216" t="s">
        <v>309</v>
      </c>
      <c r="B79" s="259">
        <v>883</v>
      </c>
      <c r="C79" s="260">
        <v>330</v>
      </c>
      <c r="D79" s="261">
        <v>0</v>
      </c>
      <c r="E79" s="259">
        <v>2135</v>
      </c>
      <c r="F79" s="260">
        <v>420</v>
      </c>
      <c r="G79" s="261">
        <v>2.4390243902439025E-2</v>
      </c>
      <c r="H79" s="259">
        <v>796</v>
      </c>
      <c r="I79" s="260">
        <v>480</v>
      </c>
      <c r="J79" s="261">
        <v>2.1276595744680851E-2</v>
      </c>
      <c r="K79" s="259">
        <v>255</v>
      </c>
      <c r="L79" s="260">
        <v>405</v>
      </c>
      <c r="M79" s="261">
        <v>2.5316455696202531E-2</v>
      </c>
      <c r="N79" s="259">
        <v>1772</v>
      </c>
      <c r="O79" s="260">
        <v>450</v>
      </c>
      <c r="P79" s="261">
        <v>1.1235955056179775E-2</v>
      </c>
      <c r="Q79" s="259">
        <v>1016</v>
      </c>
      <c r="R79" s="260">
        <v>560</v>
      </c>
      <c r="S79" s="261">
        <v>1.8181818181818181E-2</v>
      </c>
    </row>
    <row r="80" spans="1:19" s="217" customFormat="1" x14ac:dyDescent="0.2">
      <c r="A80" s="212" t="s">
        <v>69</v>
      </c>
      <c r="B80" s="256">
        <v>75</v>
      </c>
      <c r="C80" s="257">
        <v>385</v>
      </c>
      <c r="D80" s="258">
        <v>1.3157894736842105E-2</v>
      </c>
      <c r="E80" s="256">
        <v>243</v>
      </c>
      <c r="F80" s="257">
        <v>485</v>
      </c>
      <c r="G80" s="258">
        <v>2.1052631578947368E-2</v>
      </c>
      <c r="H80" s="256">
        <v>65</v>
      </c>
      <c r="I80" s="257">
        <v>640</v>
      </c>
      <c r="J80" s="258">
        <v>-1.5384615384615385E-2</v>
      </c>
      <c r="K80" s="256">
        <v>29</v>
      </c>
      <c r="L80" s="257">
        <v>500</v>
      </c>
      <c r="M80" s="258">
        <v>-7.0631970260223054E-2</v>
      </c>
      <c r="N80" s="256">
        <v>148</v>
      </c>
      <c r="O80" s="257">
        <v>695</v>
      </c>
      <c r="P80" s="258">
        <v>-4.7945205479452052E-2</v>
      </c>
      <c r="Q80" s="256">
        <v>101</v>
      </c>
      <c r="R80" s="257">
        <v>970</v>
      </c>
      <c r="S80" s="258">
        <v>-0.03</v>
      </c>
    </row>
    <row r="81" spans="1:19" x14ac:dyDescent="0.2">
      <c r="A81" s="212" t="s">
        <v>75</v>
      </c>
      <c r="B81" s="256" t="s">
        <v>41</v>
      </c>
      <c r="C81" s="257" t="s">
        <v>41</v>
      </c>
      <c r="D81" s="258" t="s">
        <v>41</v>
      </c>
      <c r="E81" s="256">
        <v>41</v>
      </c>
      <c r="F81" s="257">
        <v>315</v>
      </c>
      <c r="G81" s="258">
        <v>0.05</v>
      </c>
      <c r="H81" s="256">
        <v>40</v>
      </c>
      <c r="I81" s="257">
        <v>333</v>
      </c>
      <c r="J81" s="258">
        <v>9.0909090909090905E-3</v>
      </c>
      <c r="K81" s="256">
        <v>24</v>
      </c>
      <c r="L81" s="257">
        <v>320</v>
      </c>
      <c r="M81" s="258">
        <v>0</v>
      </c>
      <c r="N81" s="256">
        <v>307</v>
      </c>
      <c r="O81" s="257">
        <v>350</v>
      </c>
      <c r="P81" s="258">
        <v>-2.7777777777777776E-2</v>
      </c>
      <c r="Q81" s="256">
        <v>280</v>
      </c>
      <c r="R81" s="257">
        <v>395</v>
      </c>
      <c r="S81" s="258">
        <v>-1.2500000000000001E-2</v>
      </c>
    </row>
    <row r="82" spans="1:19" x14ac:dyDescent="0.2">
      <c r="A82" s="212" t="s">
        <v>76</v>
      </c>
      <c r="B82" s="256">
        <v>45</v>
      </c>
      <c r="C82" s="257">
        <v>280</v>
      </c>
      <c r="D82" s="258">
        <v>7.6923076923076927E-2</v>
      </c>
      <c r="E82" s="256">
        <v>130</v>
      </c>
      <c r="F82" s="257">
        <v>330</v>
      </c>
      <c r="G82" s="258">
        <v>1.5384615384615385E-2</v>
      </c>
      <c r="H82" s="256">
        <v>95</v>
      </c>
      <c r="I82" s="257">
        <v>370</v>
      </c>
      <c r="J82" s="258">
        <v>0</v>
      </c>
      <c r="K82" s="256">
        <v>48</v>
      </c>
      <c r="L82" s="257">
        <v>330</v>
      </c>
      <c r="M82" s="258">
        <v>1.5384615384615385E-2</v>
      </c>
      <c r="N82" s="256">
        <v>901</v>
      </c>
      <c r="O82" s="257">
        <v>370</v>
      </c>
      <c r="P82" s="258">
        <v>0</v>
      </c>
      <c r="Q82" s="256">
        <v>726</v>
      </c>
      <c r="R82" s="257">
        <v>410</v>
      </c>
      <c r="S82" s="258">
        <v>-2.3809523809523808E-2</v>
      </c>
    </row>
    <row r="83" spans="1:19" x14ac:dyDescent="0.2">
      <c r="A83" s="212" t="s">
        <v>10</v>
      </c>
      <c r="B83" s="256">
        <v>100</v>
      </c>
      <c r="C83" s="257">
        <v>250</v>
      </c>
      <c r="D83" s="258">
        <v>4.1666666666666664E-2</v>
      </c>
      <c r="E83" s="256">
        <v>204</v>
      </c>
      <c r="F83" s="257">
        <v>330</v>
      </c>
      <c r="G83" s="258">
        <v>3.125E-2</v>
      </c>
      <c r="H83" s="256">
        <v>113</v>
      </c>
      <c r="I83" s="257">
        <v>370</v>
      </c>
      <c r="J83" s="258">
        <v>0</v>
      </c>
      <c r="K83" s="256">
        <v>45</v>
      </c>
      <c r="L83" s="257">
        <v>340</v>
      </c>
      <c r="M83" s="258">
        <v>4.6153846153846156E-2</v>
      </c>
      <c r="N83" s="256">
        <v>424</v>
      </c>
      <c r="O83" s="257">
        <v>390</v>
      </c>
      <c r="P83" s="258">
        <v>2.6315789473684209E-2</v>
      </c>
      <c r="Q83" s="256">
        <v>145</v>
      </c>
      <c r="R83" s="257">
        <v>475</v>
      </c>
      <c r="S83" s="258">
        <v>1.0638297872340425E-2</v>
      </c>
    </row>
    <row r="84" spans="1:19" x14ac:dyDescent="0.2">
      <c r="A84" s="212" t="s">
        <v>83</v>
      </c>
      <c r="B84" s="256">
        <v>460</v>
      </c>
      <c r="C84" s="257">
        <v>320</v>
      </c>
      <c r="D84" s="258">
        <v>2.2364217252396165E-2</v>
      </c>
      <c r="E84" s="256">
        <v>732</v>
      </c>
      <c r="F84" s="257">
        <v>453</v>
      </c>
      <c r="G84" s="258">
        <v>6.6666666666666671E-3</v>
      </c>
      <c r="H84" s="256">
        <v>166</v>
      </c>
      <c r="I84" s="257">
        <v>600</v>
      </c>
      <c r="J84" s="258">
        <v>0</v>
      </c>
      <c r="K84" s="256">
        <v>55</v>
      </c>
      <c r="L84" s="257">
        <v>490</v>
      </c>
      <c r="M84" s="258">
        <v>8.8888888888888892E-2</v>
      </c>
      <c r="N84" s="256">
        <v>180</v>
      </c>
      <c r="O84" s="257">
        <v>610</v>
      </c>
      <c r="P84" s="258">
        <v>3.3898305084745763E-2</v>
      </c>
      <c r="Q84" s="256">
        <v>108</v>
      </c>
      <c r="R84" s="257">
        <v>820</v>
      </c>
      <c r="S84" s="258">
        <v>6.0802069857697282E-2</v>
      </c>
    </row>
    <row r="85" spans="1:19" x14ac:dyDescent="0.2">
      <c r="A85" s="212" t="s">
        <v>87</v>
      </c>
      <c r="B85" s="256">
        <v>138</v>
      </c>
      <c r="C85" s="257">
        <v>260</v>
      </c>
      <c r="D85" s="258">
        <v>0.04</v>
      </c>
      <c r="E85" s="256">
        <v>368</v>
      </c>
      <c r="F85" s="257">
        <v>320</v>
      </c>
      <c r="G85" s="258">
        <v>0</v>
      </c>
      <c r="H85" s="256">
        <v>132</v>
      </c>
      <c r="I85" s="257">
        <v>400</v>
      </c>
      <c r="J85" s="258">
        <v>1.2658227848101266E-2</v>
      </c>
      <c r="K85" s="256">
        <v>31</v>
      </c>
      <c r="L85" s="257">
        <v>345</v>
      </c>
      <c r="M85" s="258">
        <v>2.9850746268656716E-2</v>
      </c>
      <c r="N85" s="256">
        <v>342</v>
      </c>
      <c r="O85" s="257">
        <v>380</v>
      </c>
      <c r="P85" s="258">
        <v>0</v>
      </c>
      <c r="Q85" s="256">
        <v>125</v>
      </c>
      <c r="R85" s="257">
        <v>480</v>
      </c>
      <c r="S85" s="258">
        <v>2.1276595744680851E-2</v>
      </c>
    </row>
    <row r="86" spans="1:19" x14ac:dyDescent="0.2">
      <c r="A86" s="212" t="s">
        <v>95</v>
      </c>
      <c r="B86" s="256">
        <v>114</v>
      </c>
      <c r="C86" s="257">
        <v>325</v>
      </c>
      <c r="D86" s="258">
        <v>1.5625E-2</v>
      </c>
      <c r="E86" s="256">
        <v>482</v>
      </c>
      <c r="F86" s="257">
        <v>395</v>
      </c>
      <c r="G86" s="258">
        <v>0</v>
      </c>
      <c r="H86" s="256">
        <v>132</v>
      </c>
      <c r="I86" s="257">
        <v>500</v>
      </c>
      <c r="J86" s="258">
        <v>3.5196687370600416E-2</v>
      </c>
      <c r="K86" s="256">
        <v>46</v>
      </c>
      <c r="L86" s="257">
        <v>433</v>
      </c>
      <c r="M86" s="258">
        <v>6.9135802469135796E-2</v>
      </c>
      <c r="N86" s="256">
        <v>249</v>
      </c>
      <c r="O86" s="257">
        <v>495</v>
      </c>
      <c r="P86" s="258">
        <v>2.0618556701030927E-2</v>
      </c>
      <c r="Q86" s="256">
        <v>108</v>
      </c>
      <c r="R86" s="257">
        <v>615</v>
      </c>
      <c r="S86" s="258">
        <v>2.5000000000000001E-2</v>
      </c>
    </row>
    <row r="87" spans="1:19" x14ac:dyDescent="0.2">
      <c r="A87" s="212" t="s">
        <v>131</v>
      </c>
      <c r="B87" s="256" t="s">
        <v>41</v>
      </c>
      <c r="C87" s="257" t="s">
        <v>41</v>
      </c>
      <c r="D87" s="258" t="s">
        <v>41</v>
      </c>
      <c r="E87" s="256">
        <v>163</v>
      </c>
      <c r="F87" s="257">
        <v>350</v>
      </c>
      <c r="G87" s="258">
        <v>6.0606060606060608E-2</v>
      </c>
      <c r="H87" s="256">
        <v>114</v>
      </c>
      <c r="I87" s="257">
        <v>420</v>
      </c>
      <c r="J87" s="258">
        <v>2.4390243902439025E-2</v>
      </c>
      <c r="K87" s="256">
        <v>80</v>
      </c>
      <c r="L87" s="257">
        <v>328</v>
      </c>
      <c r="M87" s="258">
        <v>-6.0606060606060606E-3</v>
      </c>
      <c r="N87" s="256">
        <v>420</v>
      </c>
      <c r="O87" s="257">
        <v>410</v>
      </c>
      <c r="P87" s="258">
        <v>5.128205128205128E-2</v>
      </c>
      <c r="Q87" s="256">
        <v>171</v>
      </c>
      <c r="R87" s="257">
        <v>550</v>
      </c>
      <c r="S87" s="258">
        <v>3.7735849056603772E-2</v>
      </c>
    </row>
    <row r="88" spans="1:19" x14ac:dyDescent="0.2">
      <c r="A88" s="212" t="s">
        <v>115</v>
      </c>
      <c r="B88" s="256">
        <v>692</v>
      </c>
      <c r="C88" s="257">
        <v>375</v>
      </c>
      <c r="D88" s="258">
        <v>0</v>
      </c>
      <c r="E88" s="256">
        <v>807</v>
      </c>
      <c r="F88" s="257">
        <v>500</v>
      </c>
      <c r="G88" s="258">
        <v>0</v>
      </c>
      <c r="H88" s="256">
        <v>86</v>
      </c>
      <c r="I88" s="257">
        <v>750</v>
      </c>
      <c r="J88" s="258">
        <v>8.6956521739130432E-2</v>
      </c>
      <c r="K88" s="256">
        <v>89</v>
      </c>
      <c r="L88" s="257">
        <v>640</v>
      </c>
      <c r="M88" s="258">
        <v>3.2258064516129031E-2</v>
      </c>
      <c r="N88" s="256">
        <v>106</v>
      </c>
      <c r="O88" s="257">
        <v>875</v>
      </c>
      <c r="P88" s="258">
        <v>2.9411764705882353E-2</v>
      </c>
      <c r="Q88" s="256">
        <v>27</v>
      </c>
      <c r="R88" s="257">
        <v>1100</v>
      </c>
      <c r="S88" s="258">
        <v>0.1</v>
      </c>
    </row>
    <row r="89" spans="1:19" x14ac:dyDescent="0.2">
      <c r="A89" s="212" t="s">
        <v>120</v>
      </c>
      <c r="B89" s="256">
        <v>918</v>
      </c>
      <c r="C89" s="257">
        <v>390</v>
      </c>
      <c r="D89" s="258">
        <v>2.6315789473684209E-2</v>
      </c>
      <c r="E89" s="256">
        <v>879</v>
      </c>
      <c r="F89" s="257">
        <v>530</v>
      </c>
      <c r="G89" s="258">
        <v>1.9230769230769232E-2</v>
      </c>
      <c r="H89" s="256">
        <v>117</v>
      </c>
      <c r="I89" s="257">
        <v>725</v>
      </c>
      <c r="J89" s="258">
        <v>4.3165467625899283E-2</v>
      </c>
      <c r="K89" s="256">
        <v>91</v>
      </c>
      <c r="L89" s="257">
        <v>650</v>
      </c>
      <c r="M89" s="258">
        <v>4.8387096774193547E-2</v>
      </c>
      <c r="N89" s="256">
        <v>133</v>
      </c>
      <c r="O89" s="257">
        <v>800</v>
      </c>
      <c r="P89" s="258">
        <v>-1.2345679012345678E-2</v>
      </c>
      <c r="Q89" s="256">
        <v>48</v>
      </c>
      <c r="R89" s="257">
        <v>900</v>
      </c>
      <c r="S89" s="258">
        <v>-0.18330308529945555</v>
      </c>
    </row>
    <row r="90" spans="1:19" x14ac:dyDescent="0.2">
      <c r="A90" s="216" t="s">
        <v>144</v>
      </c>
      <c r="B90" s="259">
        <v>2550</v>
      </c>
      <c r="C90" s="260">
        <v>350</v>
      </c>
      <c r="D90" s="261">
        <v>0</v>
      </c>
      <c r="E90" s="259">
        <v>4049</v>
      </c>
      <c r="F90" s="260">
        <v>440</v>
      </c>
      <c r="G90" s="261">
        <v>2.3255813953488372E-2</v>
      </c>
      <c r="H90" s="259">
        <v>1060</v>
      </c>
      <c r="I90" s="260">
        <v>470</v>
      </c>
      <c r="J90" s="261">
        <v>4.4444444444444446E-2</v>
      </c>
      <c r="K90" s="259">
        <v>538</v>
      </c>
      <c r="L90" s="260">
        <v>433</v>
      </c>
      <c r="M90" s="261">
        <v>6.9767441860465115E-3</v>
      </c>
      <c r="N90" s="259">
        <v>3210</v>
      </c>
      <c r="O90" s="260">
        <v>390</v>
      </c>
      <c r="P90" s="261">
        <v>1.2987012987012988E-2</v>
      </c>
      <c r="Q90" s="259">
        <v>1839</v>
      </c>
      <c r="R90" s="260">
        <v>440</v>
      </c>
      <c r="S90" s="261">
        <v>0</v>
      </c>
    </row>
    <row r="91" spans="1:19" x14ac:dyDescent="0.2">
      <c r="A91" s="218"/>
      <c r="B91" s="214"/>
      <c r="C91" s="215"/>
      <c r="D91" s="215"/>
      <c r="E91" s="214"/>
      <c r="F91" s="215"/>
      <c r="G91" s="215"/>
      <c r="H91" s="214"/>
      <c r="I91" s="215"/>
      <c r="J91" s="215"/>
      <c r="K91" s="214"/>
      <c r="L91" s="215"/>
      <c r="M91" s="215"/>
      <c r="N91" s="214"/>
      <c r="O91" s="215"/>
      <c r="P91" s="215"/>
      <c r="Q91" s="214"/>
      <c r="R91" s="215"/>
      <c r="S91" s="215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5"/>
  <sheetViews>
    <sheetView zoomScale="110" zoomScaleNormal="110" workbookViewId="0"/>
  </sheetViews>
  <sheetFormatPr defaultRowHeight="11.25" x14ac:dyDescent="0.2"/>
  <cols>
    <col min="1" max="1" width="17.140625" style="229" customWidth="1"/>
    <col min="2" max="2" width="9.140625" style="220" customWidth="1"/>
    <col min="3" max="3" width="9.140625" style="221" customWidth="1"/>
    <col min="4" max="4" width="9.140625" style="220" customWidth="1"/>
    <col min="5" max="5" width="9.140625" style="221"/>
    <col min="6" max="6" width="9.140625" style="220" customWidth="1"/>
    <col min="7" max="7" width="9.140625" style="221"/>
    <col min="8" max="8" width="9.140625" style="220" customWidth="1"/>
    <col min="9" max="9" width="9.140625" style="221" customWidth="1"/>
    <col min="10" max="10" width="9.140625" style="220" customWidth="1"/>
    <col min="11" max="11" width="9.140625" style="221" customWidth="1"/>
    <col min="12" max="12" width="9.140625" style="222" customWidth="1"/>
    <col min="13" max="13" width="9.140625" style="223"/>
    <col min="14" max="14" width="9.140625" style="224"/>
    <col min="15" max="15" width="15" style="224" customWidth="1"/>
    <col min="16" max="16384" width="9.140625" style="224"/>
  </cols>
  <sheetData>
    <row r="1" spans="1:15" ht="31.5" customHeight="1" x14ac:dyDescent="0.2">
      <c r="A1" s="219" t="s">
        <v>334</v>
      </c>
      <c r="O1" s="296" t="s">
        <v>366</v>
      </c>
    </row>
    <row r="2" spans="1:15" ht="13.5" customHeight="1" x14ac:dyDescent="0.2">
      <c r="A2" s="39"/>
      <c r="B2" s="303" t="s">
        <v>55</v>
      </c>
      <c r="C2" s="303"/>
      <c r="D2" s="303" t="s">
        <v>291</v>
      </c>
      <c r="E2" s="303"/>
      <c r="F2" s="303" t="s">
        <v>292</v>
      </c>
      <c r="G2" s="303"/>
      <c r="H2" s="303" t="s">
        <v>293</v>
      </c>
      <c r="I2" s="303"/>
      <c r="J2" s="303" t="s">
        <v>37</v>
      </c>
      <c r="K2" s="303"/>
    </row>
    <row r="3" spans="1:15" ht="12.75" customHeight="1" x14ac:dyDescent="0.2">
      <c r="A3" s="39"/>
      <c r="B3" s="303" t="s">
        <v>63</v>
      </c>
      <c r="C3" s="303"/>
      <c r="D3" s="303" t="s">
        <v>63</v>
      </c>
      <c r="E3" s="303"/>
      <c r="F3" s="303" t="s">
        <v>63</v>
      </c>
      <c r="G3" s="303"/>
      <c r="H3" s="303" t="s">
        <v>63</v>
      </c>
      <c r="I3" s="303"/>
      <c r="J3" s="303" t="s">
        <v>63</v>
      </c>
      <c r="K3" s="303"/>
      <c r="L3" s="225"/>
    </row>
    <row r="4" spans="1:15" ht="12.75" customHeight="1" x14ac:dyDescent="0.2">
      <c r="A4" s="202"/>
      <c r="B4" s="206" t="s">
        <v>349</v>
      </c>
      <c r="C4" s="207" t="s">
        <v>296</v>
      </c>
      <c r="D4" s="206" t="s">
        <v>349</v>
      </c>
      <c r="E4" s="207" t="s">
        <v>296</v>
      </c>
      <c r="F4" s="206" t="s">
        <v>349</v>
      </c>
      <c r="G4" s="207" t="s">
        <v>296</v>
      </c>
      <c r="H4" s="206" t="s">
        <v>349</v>
      </c>
      <c r="I4" s="207" t="s">
        <v>296</v>
      </c>
      <c r="J4" s="206" t="s">
        <v>349</v>
      </c>
      <c r="K4" s="207" t="s">
        <v>296</v>
      </c>
      <c r="L4" s="225"/>
      <c r="M4" s="226" t="s">
        <v>360</v>
      </c>
      <c r="N4" s="37"/>
    </row>
    <row r="5" spans="1:15" ht="12.75" customHeight="1" x14ac:dyDescent="0.2">
      <c r="A5" s="39" t="s">
        <v>64</v>
      </c>
      <c r="B5" s="150">
        <v>0</v>
      </c>
      <c r="C5" s="208">
        <v>0</v>
      </c>
      <c r="D5" s="150">
        <v>11</v>
      </c>
      <c r="E5" s="208">
        <v>0.44</v>
      </c>
      <c r="F5" s="150">
        <v>18</v>
      </c>
      <c r="G5" s="208">
        <v>0.46200000000000002</v>
      </c>
      <c r="H5" s="150">
        <v>1</v>
      </c>
      <c r="I5" s="208">
        <v>0.33300000000000002</v>
      </c>
      <c r="J5" s="150">
        <v>30</v>
      </c>
      <c r="K5" s="208">
        <v>0.435</v>
      </c>
      <c r="L5" s="150"/>
      <c r="M5" s="226" t="s">
        <v>344</v>
      </c>
      <c r="N5" s="37"/>
      <c r="O5" s="37"/>
    </row>
    <row r="6" spans="1:15" x14ac:dyDescent="0.2">
      <c r="A6" s="39" t="s">
        <v>65</v>
      </c>
      <c r="B6" s="150">
        <v>0</v>
      </c>
      <c r="C6" s="208">
        <v>0</v>
      </c>
      <c r="D6" s="150">
        <v>14</v>
      </c>
      <c r="E6" s="208">
        <v>0.77800000000000002</v>
      </c>
      <c r="F6" s="150">
        <v>23</v>
      </c>
      <c r="G6" s="208">
        <v>0.76700000000000002</v>
      </c>
      <c r="H6" s="150">
        <v>13</v>
      </c>
      <c r="I6" s="208">
        <v>0.81299999999999994</v>
      </c>
      <c r="J6" s="150">
        <v>50</v>
      </c>
      <c r="K6" s="208">
        <v>0.76900000000000002</v>
      </c>
      <c r="L6" s="150"/>
      <c r="M6" s="226" t="s">
        <v>344</v>
      </c>
      <c r="N6" s="37"/>
    </row>
    <row r="7" spans="1:15" x14ac:dyDescent="0.2">
      <c r="A7" s="39" t="s">
        <v>0</v>
      </c>
      <c r="B7" s="150">
        <v>9</v>
      </c>
      <c r="C7" s="208">
        <v>0.153</v>
      </c>
      <c r="D7" s="150">
        <v>111</v>
      </c>
      <c r="E7" s="208">
        <v>0.496</v>
      </c>
      <c r="F7" s="150">
        <v>243</v>
      </c>
      <c r="G7" s="208">
        <v>0.52100000000000002</v>
      </c>
      <c r="H7" s="150">
        <v>120</v>
      </c>
      <c r="I7" s="208">
        <v>0.61499999999999999</v>
      </c>
      <c r="J7" s="150">
        <v>483</v>
      </c>
      <c r="K7" s="208">
        <v>0.51200000000000001</v>
      </c>
      <c r="L7" s="150"/>
      <c r="M7" s="226" t="s">
        <v>344</v>
      </c>
      <c r="N7" s="37"/>
    </row>
    <row r="8" spans="1:15" x14ac:dyDescent="0.2">
      <c r="A8" s="39" t="s">
        <v>66</v>
      </c>
      <c r="B8" s="150">
        <v>4</v>
      </c>
      <c r="C8" s="208">
        <v>2.9000000000000001E-2</v>
      </c>
      <c r="D8" s="150">
        <v>5</v>
      </c>
      <c r="E8" s="208">
        <v>1.2E-2</v>
      </c>
      <c r="F8" s="150">
        <v>8</v>
      </c>
      <c r="G8" s="208">
        <v>1.9E-2</v>
      </c>
      <c r="H8" s="150">
        <v>9</v>
      </c>
      <c r="I8" s="208">
        <v>6.5000000000000002E-2</v>
      </c>
      <c r="J8" s="150">
        <v>26</v>
      </c>
      <c r="K8" s="208">
        <v>2.3E-2</v>
      </c>
      <c r="L8" s="150"/>
      <c r="M8" s="226" t="s">
        <v>345</v>
      </c>
      <c r="N8" s="227"/>
    </row>
    <row r="9" spans="1:15" x14ac:dyDescent="0.2">
      <c r="A9" s="39" t="s">
        <v>67</v>
      </c>
      <c r="B9" s="150">
        <v>0</v>
      </c>
      <c r="C9" s="208">
        <v>0</v>
      </c>
      <c r="D9" s="150">
        <v>16</v>
      </c>
      <c r="E9" s="208">
        <v>0.34799999999999998</v>
      </c>
      <c r="F9" s="150">
        <v>70</v>
      </c>
      <c r="G9" s="208">
        <v>0.47599999999999998</v>
      </c>
      <c r="H9" s="150">
        <v>37</v>
      </c>
      <c r="I9" s="208">
        <v>0.55200000000000005</v>
      </c>
      <c r="J9" s="150">
        <v>123</v>
      </c>
      <c r="K9" s="208">
        <v>0.46600000000000003</v>
      </c>
      <c r="L9" s="150"/>
      <c r="M9" s="226" t="s">
        <v>344</v>
      </c>
      <c r="N9" s="227"/>
    </row>
    <row r="10" spans="1:15" x14ac:dyDescent="0.2">
      <c r="A10" s="39" t="s">
        <v>68</v>
      </c>
      <c r="B10" s="150">
        <v>0</v>
      </c>
      <c r="C10" s="208">
        <v>0</v>
      </c>
      <c r="D10" s="150">
        <v>23</v>
      </c>
      <c r="E10" s="208">
        <v>0.315</v>
      </c>
      <c r="F10" s="150">
        <v>53</v>
      </c>
      <c r="G10" s="208">
        <v>0.42699999999999999</v>
      </c>
      <c r="H10" s="150">
        <v>46</v>
      </c>
      <c r="I10" s="208">
        <v>0.495</v>
      </c>
      <c r="J10" s="150">
        <v>122</v>
      </c>
      <c r="K10" s="208">
        <v>0.40799999999999997</v>
      </c>
      <c r="L10" s="150"/>
      <c r="M10" s="226" t="s">
        <v>344</v>
      </c>
      <c r="N10" s="227"/>
    </row>
    <row r="11" spans="1:15" x14ac:dyDescent="0.2">
      <c r="A11" s="39" t="s">
        <v>69</v>
      </c>
      <c r="B11" s="150">
        <v>0</v>
      </c>
      <c r="C11" s="208">
        <v>0</v>
      </c>
      <c r="D11" s="150">
        <v>1</v>
      </c>
      <c r="E11" s="208">
        <v>3.0000000000000001E-3</v>
      </c>
      <c r="F11" s="150">
        <v>0</v>
      </c>
      <c r="G11" s="208">
        <v>0</v>
      </c>
      <c r="H11" s="150">
        <v>3</v>
      </c>
      <c r="I11" s="208">
        <v>1.9E-2</v>
      </c>
      <c r="J11" s="150">
        <v>4</v>
      </c>
      <c r="K11" s="208">
        <v>5.0000000000000001E-3</v>
      </c>
      <c r="L11" s="150"/>
      <c r="M11" s="226" t="s">
        <v>345</v>
      </c>
      <c r="N11" s="227"/>
    </row>
    <row r="12" spans="1:15" x14ac:dyDescent="0.2">
      <c r="A12" s="39" t="s">
        <v>70</v>
      </c>
      <c r="B12" s="150">
        <v>0</v>
      </c>
      <c r="C12" s="208">
        <v>0</v>
      </c>
      <c r="D12" s="150">
        <v>16</v>
      </c>
      <c r="E12" s="208">
        <v>0.69599999999999995</v>
      </c>
      <c r="F12" s="150">
        <v>24</v>
      </c>
      <c r="G12" s="208">
        <v>0.6</v>
      </c>
      <c r="H12" s="150">
        <v>7</v>
      </c>
      <c r="I12" s="208">
        <v>0.53800000000000003</v>
      </c>
      <c r="J12" s="150">
        <v>47</v>
      </c>
      <c r="K12" s="208">
        <v>0.57999999999999996</v>
      </c>
      <c r="L12" s="150"/>
      <c r="M12" s="226" t="s">
        <v>344</v>
      </c>
      <c r="N12" s="227"/>
    </row>
    <row r="13" spans="1:15" x14ac:dyDescent="0.2">
      <c r="A13" s="39" t="s">
        <v>71</v>
      </c>
      <c r="B13" s="150">
        <v>0</v>
      </c>
      <c r="C13" s="208">
        <v>0</v>
      </c>
      <c r="D13" s="150">
        <v>2</v>
      </c>
      <c r="E13" s="208">
        <v>3.0000000000000001E-3</v>
      </c>
      <c r="F13" s="150">
        <v>7</v>
      </c>
      <c r="G13" s="208">
        <v>2.1999999999999999E-2</v>
      </c>
      <c r="H13" s="150">
        <v>1</v>
      </c>
      <c r="I13" s="208">
        <v>4.0000000000000001E-3</v>
      </c>
      <c r="J13" s="150">
        <v>10</v>
      </c>
      <c r="K13" s="208">
        <v>6.0000000000000001E-3</v>
      </c>
      <c r="L13" s="150"/>
      <c r="M13" s="226" t="s">
        <v>345</v>
      </c>
      <c r="N13" s="227"/>
    </row>
    <row r="14" spans="1:15" x14ac:dyDescent="0.2">
      <c r="A14" s="39" t="s">
        <v>72</v>
      </c>
      <c r="B14" s="150">
        <v>1</v>
      </c>
      <c r="C14" s="208">
        <v>1.2E-2</v>
      </c>
      <c r="D14" s="150">
        <v>13</v>
      </c>
      <c r="E14" s="208">
        <v>0.05</v>
      </c>
      <c r="F14" s="150">
        <v>62</v>
      </c>
      <c r="G14" s="208">
        <v>9.2999999999999999E-2</v>
      </c>
      <c r="H14" s="150">
        <v>62</v>
      </c>
      <c r="I14" s="208">
        <v>0.312</v>
      </c>
      <c r="J14" s="150">
        <v>138</v>
      </c>
      <c r="K14" s="208">
        <v>0.115</v>
      </c>
      <c r="L14" s="150"/>
      <c r="M14" s="226" t="s">
        <v>345</v>
      </c>
      <c r="N14" s="227"/>
    </row>
    <row r="15" spans="1:15" x14ac:dyDescent="0.2">
      <c r="A15" s="39" t="s">
        <v>73</v>
      </c>
      <c r="B15" s="150">
        <v>0</v>
      </c>
      <c r="C15" s="208">
        <v>0</v>
      </c>
      <c r="D15" s="150">
        <v>1</v>
      </c>
      <c r="E15" s="208">
        <v>0.5</v>
      </c>
      <c r="F15" s="150">
        <v>9</v>
      </c>
      <c r="G15" s="208">
        <v>1</v>
      </c>
      <c r="H15" s="150">
        <v>1</v>
      </c>
      <c r="I15" s="208">
        <v>1</v>
      </c>
      <c r="J15" s="150">
        <v>11</v>
      </c>
      <c r="K15" s="208">
        <v>0.91700000000000004</v>
      </c>
      <c r="L15" s="150"/>
      <c r="M15" s="226" t="s">
        <v>344</v>
      </c>
      <c r="N15" s="227"/>
    </row>
    <row r="16" spans="1:15" x14ac:dyDescent="0.2">
      <c r="A16" s="39" t="s">
        <v>74</v>
      </c>
      <c r="B16" s="150">
        <v>4</v>
      </c>
      <c r="C16" s="208">
        <v>0.33300000000000002</v>
      </c>
      <c r="D16" s="150">
        <v>33</v>
      </c>
      <c r="E16" s="208">
        <v>0.623</v>
      </c>
      <c r="F16" s="150">
        <v>48</v>
      </c>
      <c r="G16" s="208">
        <v>0.51600000000000001</v>
      </c>
      <c r="H16" s="150">
        <v>15</v>
      </c>
      <c r="I16" s="208">
        <v>0.55600000000000005</v>
      </c>
      <c r="J16" s="150">
        <v>100</v>
      </c>
      <c r="K16" s="208">
        <v>0.54100000000000004</v>
      </c>
      <c r="L16" s="150"/>
      <c r="M16" s="226" t="s">
        <v>344</v>
      </c>
      <c r="N16" s="227"/>
    </row>
    <row r="17" spans="1:14" x14ac:dyDescent="0.2">
      <c r="A17" s="39" t="s">
        <v>75</v>
      </c>
      <c r="B17" s="150">
        <v>0</v>
      </c>
      <c r="C17" s="208">
        <v>0</v>
      </c>
      <c r="D17" s="150">
        <v>3</v>
      </c>
      <c r="E17" s="208">
        <v>0.04</v>
      </c>
      <c r="F17" s="150">
        <v>61</v>
      </c>
      <c r="G17" s="208">
        <v>0.157</v>
      </c>
      <c r="H17" s="150">
        <v>191</v>
      </c>
      <c r="I17" s="208">
        <v>0.624</v>
      </c>
      <c r="J17" s="150">
        <v>255</v>
      </c>
      <c r="K17" s="208">
        <v>0.32800000000000001</v>
      </c>
      <c r="L17" s="150"/>
      <c r="M17" s="226" t="s">
        <v>345</v>
      </c>
      <c r="N17" s="227"/>
    </row>
    <row r="18" spans="1:14" x14ac:dyDescent="0.2">
      <c r="A18" s="39" t="s">
        <v>76</v>
      </c>
      <c r="B18" s="150">
        <v>0</v>
      </c>
      <c r="C18" s="208">
        <v>0</v>
      </c>
      <c r="D18" s="150">
        <v>6</v>
      </c>
      <c r="E18" s="208">
        <v>3.2000000000000001E-2</v>
      </c>
      <c r="F18" s="150">
        <v>97</v>
      </c>
      <c r="G18" s="208">
        <v>9.1999999999999998E-2</v>
      </c>
      <c r="H18" s="150">
        <v>331</v>
      </c>
      <c r="I18" s="208">
        <v>0.41499999999999998</v>
      </c>
      <c r="J18" s="150">
        <v>434</v>
      </c>
      <c r="K18" s="208">
        <v>0.20699999999999999</v>
      </c>
      <c r="L18" s="150"/>
      <c r="M18" s="226" t="s">
        <v>345</v>
      </c>
      <c r="N18" s="227"/>
    </row>
    <row r="19" spans="1:14" x14ac:dyDescent="0.2">
      <c r="A19" s="39" t="s">
        <v>77</v>
      </c>
      <c r="B19" s="150">
        <v>1</v>
      </c>
      <c r="C19" s="208">
        <v>0.16700000000000001</v>
      </c>
      <c r="D19" s="150">
        <v>13</v>
      </c>
      <c r="E19" s="208">
        <v>0.86699999999999999</v>
      </c>
      <c r="F19" s="150">
        <v>39</v>
      </c>
      <c r="G19" s="208">
        <v>0.92900000000000005</v>
      </c>
      <c r="H19" s="150">
        <v>2</v>
      </c>
      <c r="I19" s="208">
        <v>1</v>
      </c>
      <c r="J19" s="150">
        <v>55</v>
      </c>
      <c r="K19" s="208">
        <v>0.84599999999999997</v>
      </c>
      <c r="L19" s="150"/>
      <c r="M19" s="226" t="s">
        <v>344</v>
      </c>
      <c r="N19" s="227"/>
    </row>
    <row r="20" spans="1:14" x14ac:dyDescent="0.2">
      <c r="A20" s="39" t="s">
        <v>78</v>
      </c>
      <c r="B20" s="150">
        <v>3</v>
      </c>
      <c r="C20" s="208">
        <v>0.3</v>
      </c>
      <c r="D20" s="150">
        <v>8</v>
      </c>
      <c r="E20" s="208">
        <v>0.36399999999999999</v>
      </c>
      <c r="F20" s="150">
        <v>27</v>
      </c>
      <c r="G20" s="208">
        <v>0.45800000000000002</v>
      </c>
      <c r="H20" s="150">
        <v>9</v>
      </c>
      <c r="I20" s="208">
        <v>0.6</v>
      </c>
      <c r="J20" s="150">
        <v>47</v>
      </c>
      <c r="K20" s="208">
        <v>0.443</v>
      </c>
      <c r="L20" s="150"/>
      <c r="M20" s="226" t="s">
        <v>344</v>
      </c>
      <c r="N20" s="227"/>
    </row>
    <row r="21" spans="1:14" x14ac:dyDescent="0.2">
      <c r="A21" s="39" t="s">
        <v>79</v>
      </c>
      <c r="B21" s="150">
        <v>1</v>
      </c>
      <c r="C21" s="208">
        <v>0.5</v>
      </c>
      <c r="D21" s="150">
        <v>17</v>
      </c>
      <c r="E21" s="208">
        <v>0.73899999999999999</v>
      </c>
      <c r="F21" s="150">
        <v>24</v>
      </c>
      <c r="G21" s="208">
        <v>0.88900000000000001</v>
      </c>
      <c r="H21" s="150">
        <v>9</v>
      </c>
      <c r="I21" s="208">
        <v>0.47399999999999998</v>
      </c>
      <c r="J21" s="150">
        <v>51</v>
      </c>
      <c r="K21" s="208">
        <v>0.71799999999999997</v>
      </c>
      <c r="L21" s="150"/>
      <c r="M21" s="226" t="s">
        <v>344</v>
      </c>
      <c r="N21" s="227"/>
    </row>
    <row r="22" spans="1:14" x14ac:dyDescent="0.2">
      <c r="A22" s="39" t="s">
        <v>80</v>
      </c>
      <c r="B22" s="150">
        <v>3</v>
      </c>
      <c r="C22" s="208">
        <v>8.9999999999999993E-3</v>
      </c>
      <c r="D22" s="150">
        <v>11</v>
      </c>
      <c r="E22" s="208">
        <v>1.4E-2</v>
      </c>
      <c r="F22" s="150">
        <v>11</v>
      </c>
      <c r="G22" s="208">
        <v>2.7E-2</v>
      </c>
      <c r="H22" s="150">
        <v>14</v>
      </c>
      <c r="I22" s="208">
        <v>0.17899999999999999</v>
      </c>
      <c r="J22" s="150">
        <v>39</v>
      </c>
      <c r="K22" s="208">
        <v>2.4E-2</v>
      </c>
      <c r="L22" s="150"/>
      <c r="M22" s="226" t="s">
        <v>345</v>
      </c>
      <c r="N22" s="227"/>
    </row>
    <row r="23" spans="1:14" x14ac:dyDescent="0.2">
      <c r="A23" s="39" t="s">
        <v>81</v>
      </c>
      <c r="B23" s="150">
        <v>2</v>
      </c>
      <c r="C23" s="208">
        <v>0.11799999999999999</v>
      </c>
      <c r="D23" s="150">
        <v>37</v>
      </c>
      <c r="E23" s="208">
        <v>0.627</v>
      </c>
      <c r="F23" s="150">
        <v>72</v>
      </c>
      <c r="G23" s="208">
        <v>0.626</v>
      </c>
      <c r="H23" s="150">
        <v>33</v>
      </c>
      <c r="I23" s="208">
        <v>0.78600000000000003</v>
      </c>
      <c r="J23" s="150">
        <v>144</v>
      </c>
      <c r="K23" s="208">
        <v>0.61799999999999999</v>
      </c>
      <c r="L23" s="150"/>
      <c r="M23" s="226" t="s">
        <v>344</v>
      </c>
      <c r="N23" s="227"/>
    </row>
    <row r="24" spans="1:14" x14ac:dyDescent="0.2">
      <c r="A24" s="39" t="s">
        <v>10</v>
      </c>
      <c r="B24" s="150">
        <v>1</v>
      </c>
      <c r="C24" s="208">
        <v>8.9999999999999993E-3</v>
      </c>
      <c r="D24" s="150">
        <v>16</v>
      </c>
      <c r="E24" s="208">
        <v>6.0999999999999999E-2</v>
      </c>
      <c r="F24" s="150">
        <v>51</v>
      </c>
      <c r="G24" s="208">
        <v>0.09</v>
      </c>
      <c r="H24" s="150">
        <v>38</v>
      </c>
      <c r="I24" s="208">
        <v>0.221</v>
      </c>
      <c r="J24" s="150">
        <v>106</v>
      </c>
      <c r="K24" s="208">
        <v>9.6000000000000002E-2</v>
      </c>
      <c r="L24" s="150"/>
      <c r="M24" s="226" t="s">
        <v>345</v>
      </c>
      <c r="N24" s="227"/>
    </row>
    <row r="25" spans="1:14" x14ac:dyDescent="0.2">
      <c r="A25" s="39" t="s">
        <v>82</v>
      </c>
      <c r="B25" s="150">
        <v>0</v>
      </c>
      <c r="C25" s="208">
        <v>0</v>
      </c>
      <c r="D25" s="150">
        <v>15</v>
      </c>
      <c r="E25" s="208">
        <v>1</v>
      </c>
      <c r="F25" s="150">
        <v>18</v>
      </c>
      <c r="G25" s="208">
        <v>0.94699999999999995</v>
      </c>
      <c r="H25" s="150">
        <v>9</v>
      </c>
      <c r="I25" s="208">
        <v>1</v>
      </c>
      <c r="J25" s="150">
        <v>42</v>
      </c>
      <c r="K25" s="208">
        <v>0.97699999999999998</v>
      </c>
      <c r="L25" s="150"/>
      <c r="M25" s="226" t="s">
        <v>344</v>
      </c>
      <c r="N25" s="227"/>
    </row>
    <row r="26" spans="1:14" x14ac:dyDescent="0.2">
      <c r="A26" s="39" t="s">
        <v>83</v>
      </c>
      <c r="B26" s="150">
        <v>0</v>
      </c>
      <c r="C26" s="208">
        <v>0</v>
      </c>
      <c r="D26" s="150">
        <v>7</v>
      </c>
      <c r="E26" s="208">
        <v>8.0000000000000002E-3</v>
      </c>
      <c r="F26" s="150">
        <v>5</v>
      </c>
      <c r="G26" s="208">
        <v>1.2E-2</v>
      </c>
      <c r="H26" s="150">
        <v>22</v>
      </c>
      <c r="I26" s="208">
        <v>0.11600000000000001</v>
      </c>
      <c r="J26" s="150">
        <v>34</v>
      </c>
      <c r="K26" s="208">
        <v>1.7999999999999999E-2</v>
      </c>
      <c r="L26" s="150"/>
      <c r="M26" s="226" t="s">
        <v>345</v>
      </c>
      <c r="N26" s="227"/>
    </row>
    <row r="27" spans="1:14" x14ac:dyDescent="0.2">
      <c r="A27" s="39" t="s">
        <v>84</v>
      </c>
      <c r="B27" s="150">
        <v>0</v>
      </c>
      <c r="C27" s="208">
        <v>0</v>
      </c>
      <c r="D27" s="150">
        <v>26</v>
      </c>
      <c r="E27" s="208">
        <v>0.76500000000000001</v>
      </c>
      <c r="F27" s="150">
        <v>39</v>
      </c>
      <c r="G27" s="208">
        <v>0.78</v>
      </c>
      <c r="H27" s="150">
        <v>12</v>
      </c>
      <c r="I27" s="208">
        <v>0.8</v>
      </c>
      <c r="J27" s="150">
        <v>77</v>
      </c>
      <c r="K27" s="208">
        <v>0.748</v>
      </c>
      <c r="L27" s="150"/>
      <c r="M27" s="226" t="s">
        <v>344</v>
      </c>
      <c r="N27" s="227"/>
    </row>
    <row r="28" spans="1:14" x14ac:dyDescent="0.2">
      <c r="A28" s="39" t="s">
        <v>85</v>
      </c>
      <c r="B28" s="150">
        <v>0</v>
      </c>
      <c r="C28" s="208">
        <v>0</v>
      </c>
      <c r="D28" s="150">
        <v>1</v>
      </c>
      <c r="E28" s="208">
        <v>0.16700000000000001</v>
      </c>
      <c r="F28" s="150">
        <v>4</v>
      </c>
      <c r="G28" s="208">
        <v>0.182</v>
      </c>
      <c r="H28" s="150">
        <v>6</v>
      </c>
      <c r="I28" s="208">
        <v>0.4</v>
      </c>
      <c r="J28" s="150">
        <v>11</v>
      </c>
      <c r="K28" s="208">
        <v>0.25600000000000001</v>
      </c>
      <c r="L28" s="150"/>
      <c r="M28" s="226" t="s">
        <v>344</v>
      </c>
      <c r="N28" s="227"/>
    </row>
    <row r="29" spans="1:14" x14ac:dyDescent="0.2">
      <c r="A29" s="39" t="s">
        <v>86</v>
      </c>
      <c r="B29" s="150">
        <v>1</v>
      </c>
      <c r="C29" s="208">
        <v>2.1000000000000001E-2</v>
      </c>
      <c r="D29" s="150">
        <v>81</v>
      </c>
      <c r="E29" s="208">
        <v>0.38400000000000001</v>
      </c>
      <c r="F29" s="150">
        <v>189</v>
      </c>
      <c r="G29" s="208">
        <v>0.496</v>
      </c>
      <c r="H29" s="150">
        <v>100</v>
      </c>
      <c r="I29" s="208">
        <v>0.629</v>
      </c>
      <c r="J29" s="150">
        <v>371</v>
      </c>
      <c r="K29" s="208">
        <v>0.46400000000000002</v>
      </c>
      <c r="L29" s="150"/>
      <c r="M29" s="226" t="s">
        <v>344</v>
      </c>
      <c r="N29" s="227"/>
    </row>
    <row r="30" spans="1:14" x14ac:dyDescent="0.2">
      <c r="A30" s="39" t="s">
        <v>87</v>
      </c>
      <c r="B30" s="150">
        <v>1</v>
      </c>
      <c r="C30" s="208">
        <v>7.0000000000000001E-3</v>
      </c>
      <c r="D30" s="150">
        <v>25</v>
      </c>
      <c r="E30" s="208">
        <v>5.7000000000000002E-2</v>
      </c>
      <c r="F30" s="150">
        <v>30</v>
      </c>
      <c r="G30" s="208">
        <v>5.8000000000000003E-2</v>
      </c>
      <c r="H30" s="150">
        <v>23</v>
      </c>
      <c r="I30" s="208">
        <v>0.13800000000000001</v>
      </c>
      <c r="J30" s="150">
        <v>79</v>
      </c>
      <c r="K30" s="208">
        <v>6.3E-2</v>
      </c>
      <c r="L30" s="150"/>
      <c r="M30" s="226" t="s">
        <v>345</v>
      </c>
      <c r="N30" s="227"/>
    </row>
    <row r="31" spans="1:14" x14ac:dyDescent="0.2">
      <c r="A31" s="39" t="s">
        <v>88</v>
      </c>
      <c r="B31" s="150">
        <v>4</v>
      </c>
      <c r="C31" s="208">
        <v>2.7E-2</v>
      </c>
      <c r="D31" s="150">
        <v>57</v>
      </c>
      <c r="E31" s="208">
        <v>0.124</v>
      </c>
      <c r="F31" s="150">
        <v>200</v>
      </c>
      <c r="G31" s="208">
        <v>0.20799999999999999</v>
      </c>
      <c r="H31" s="150">
        <v>150</v>
      </c>
      <c r="I31" s="208">
        <v>0.3</v>
      </c>
      <c r="J31" s="150">
        <v>411</v>
      </c>
      <c r="K31" s="208">
        <v>0.19900000000000001</v>
      </c>
      <c r="L31" s="150"/>
      <c r="M31" s="226" t="s">
        <v>344</v>
      </c>
      <c r="N31" s="227"/>
    </row>
    <row r="32" spans="1:14" x14ac:dyDescent="0.2">
      <c r="A32" s="39" t="s">
        <v>89</v>
      </c>
      <c r="B32" s="150">
        <v>4</v>
      </c>
      <c r="C32" s="208">
        <v>0.108</v>
      </c>
      <c r="D32" s="150">
        <v>77</v>
      </c>
      <c r="E32" s="208">
        <v>0.70599999999999996</v>
      </c>
      <c r="F32" s="150">
        <v>116</v>
      </c>
      <c r="G32" s="208">
        <v>0.65900000000000003</v>
      </c>
      <c r="H32" s="150">
        <v>38</v>
      </c>
      <c r="I32" s="208">
        <v>0.54300000000000004</v>
      </c>
      <c r="J32" s="150">
        <v>235</v>
      </c>
      <c r="K32" s="208">
        <v>0.59899999999999998</v>
      </c>
      <c r="L32" s="150"/>
      <c r="M32" s="226" t="s">
        <v>344</v>
      </c>
      <c r="N32" s="227"/>
    </row>
    <row r="33" spans="1:14" x14ac:dyDescent="0.2">
      <c r="A33" s="39" t="s">
        <v>90</v>
      </c>
      <c r="B33" s="150">
        <v>0</v>
      </c>
      <c r="C33" s="208">
        <v>0</v>
      </c>
      <c r="D33" s="150">
        <v>2</v>
      </c>
      <c r="E33" s="208">
        <v>0.125</v>
      </c>
      <c r="F33" s="150">
        <v>8</v>
      </c>
      <c r="G33" s="208">
        <v>0.28599999999999998</v>
      </c>
      <c r="H33" s="150">
        <v>7</v>
      </c>
      <c r="I33" s="208">
        <v>0.63600000000000001</v>
      </c>
      <c r="J33" s="150">
        <v>17</v>
      </c>
      <c r="K33" s="208">
        <v>0.27</v>
      </c>
      <c r="L33" s="150"/>
      <c r="M33" s="226" t="s">
        <v>344</v>
      </c>
      <c r="N33" s="227"/>
    </row>
    <row r="34" spans="1:14" x14ac:dyDescent="0.2">
      <c r="A34" s="39" t="s">
        <v>91</v>
      </c>
      <c r="B34" s="150">
        <v>8</v>
      </c>
      <c r="C34" s="208">
        <v>1</v>
      </c>
      <c r="D34" s="150">
        <v>6</v>
      </c>
      <c r="E34" s="208">
        <v>1</v>
      </c>
      <c r="F34" s="150">
        <v>15</v>
      </c>
      <c r="G34" s="208">
        <v>1</v>
      </c>
      <c r="H34" s="150">
        <v>1</v>
      </c>
      <c r="I34" s="208">
        <v>1</v>
      </c>
      <c r="J34" s="150">
        <v>30</v>
      </c>
      <c r="K34" s="208">
        <v>1</v>
      </c>
      <c r="L34" s="150"/>
      <c r="M34" s="226" t="s">
        <v>344</v>
      </c>
      <c r="N34" s="227"/>
    </row>
    <row r="35" spans="1:14" x14ac:dyDescent="0.2">
      <c r="A35" s="39" t="s">
        <v>92</v>
      </c>
      <c r="B35" s="150">
        <v>0</v>
      </c>
      <c r="C35" s="208">
        <v>0</v>
      </c>
      <c r="D35" s="150">
        <v>4</v>
      </c>
      <c r="E35" s="208">
        <v>1.6E-2</v>
      </c>
      <c r="F35" s="150">
        <v>12</v>
      </c>
      <c r="G35" s="208">
        <v>3.5000000000000003E-2</v>
      </c>
      <c r="H35" s="150">
        <v>8</v>
      </c>
      <c r="I35" s="208">
        <v>9.9000000000000005E-2</v>
      </c>
      <c r="J35" s="150">
        <v>24</v>
      </c>
      <c r="K35" s="208">
        <v>3.3000000000000002E-2</v>
      </c>
      <c r="L35" s="150"/>
      <c r="M35" s="226" t="s">
        <v>345</v>
      </c>
      <c r="N35" s="227"/>
    </row>
    <row r="36" spans="1:14" x14ac:dyDescent="0.2">
      <c r="A36" s="39" t="s">
        <v>1</v>
      </c>
      <c r="B36" s="150">
        <v>3</v>
      </c>
      <c r="C36" s="208">
        <v>0.42899999999999999</v>
      </c>
      <c r="D36" s="150">
        <v>31</v>
      </c>
      <c r="E36" s="208">
        <v>0.72099999999999997</v>
      </c>
      <c r="F36" s="150">
        <v>68</v>
      </c>
      <c r="G36" s="208">
        <v>0.73099999999999998</v>
      </c>
      <c r="H36" s="150">
        <v>9</v>
      </c>
      <c r="I36" s="208">
        <v>0.52900000000000003</v>
      </c>
      <c r="J36" s="150">
        <v>111</v>
      </c>
      <c r="K36" s="208">
        <v>0.69399999999999995</v>
      </c>
      <c r="L36" s="150"/>
      <c r="M36" s="226" t="s">
        <v>344</v>
      </c>
      <c r="N36" s="227"/>
    </row>
    <row r="37" spans="1:14" x14ac:dyDescent="0.2">
      <c r="A37" s="39" t="s">
        <v>93</v>
      </c>
      <c r="B37" s="150">
        <v>0</v>
      </c>
      <c r="C37" s="208">
        <v>0</v>
      </c>
      <c r="D37" s="150">
        <v>1</v>
      </c>
      <c r="E37" s="208">
        <v>4.0000000000000001E-3</v>
      </c>
      <c r="F37" s="150">
        <v>37</v>
      </c>
      <c r="G37" s="208">
        <v>5.2999999999999999E-2</v>
      </c>
      <c r="H37" s="150">
        <v>123</v>
      </c>
      <c r="I37" s="208">
        <v>0.27500000000000002</v>
      </c>
      <c r="J37" s="150">
        <v>161</v>
      </c>
      <c r="K37" s="208">
        <v>0.114</v>
      </c>
      <c r="L37" s="150"/>
      <c r="M37" s="226" t="s">
        <v>345</v>
      </c>
      <c r="N37" s="227"/>
    </row>
    <row r="38" spans="1:14" x14ac:dyDescent="0.2">
      <c r="A38" s="39" t="s">
        <v>94</v>
      </c>
      <c r="B38" s="150">
        <v>1</v>
      </c>
      <c r="C38" s="208">
        <v>0.33300000000000002</v>
      </c>
      <c r="D38" s="150">
        <v>10</v>
      </c>
      <c r="E38" s="208">
        <v>0.58799999999999997</v>
      </c>
      <c r="F38" s="150">
        <v>15</v>
      </c>
      <c r="G38" s="208">
        <v>0.42899999999999999</v>
      </c>
      <c r="H38" s="150">
        <v>5</v>
      </c>
      <c r="I38" s="208">
        <v>0.55600000000000005</v>
      </c>
      <c r="J38" s="150">
        <v>31</v>
      </c>
      <c r="K38" s="208">
        <v>0.48399999999999999</v>
      </c>
      <c r="L38" s="150"/>
      <c r="M38" s="226" t="s">
        <v>344</v>
      </c>
      <c r="N38" s="227"/>
    </row>
    <row r="39" spans="1:14" x14ac:dyDescent="0.2">
      <c r="A39" s="39" t="s">
        <v>95</v>
      </c>
      <c r="B39" s="150">
        <v>1</v>
      </c>
      <c r="C39" s="208">
        <v>8.9999999999999993E-3</v>
      </c>
      <c r="D39" s="150">
        <v>4</v>
      </c>
      <c r="E39" s="208">
        <v>7.0000000000000001E-3</v>
      </c>
      <c r="F39" s="150">
        <v>4</v>
      </c>
      <c r="G39" s="208">
        <v>8.9999999999999993E-3</v>
      </c>
      <c r="H39" s="150">
        <v>5</v>
      </c>
      <c r="I39" s="208">
        <v>3.3000000000000002E-2</v>
      </c>
      <c r="J39" s="150">
        <v>14</v>
      </c>
      <c r="K39" s="208">
        <v>1.0999999999999999E-2</v>
      </c>
      <c r="L39" s="150"/>
      <c r="M39" s="226" t="s">
        <v>345</v>
      </c>
      <c r="N39" s="227"/>
    </row>
    <row r="40" spans="1:14" x14ac:dyDescent="0.2">
      <c r="A40" s="39" t="s">
        <v>96</v>
      </c>
      <c r="B40" s="150">
        <v>0</v>
      </c>
      <c r="C40" s="208">
        <v>0</v>
      </c>
      <c r="D40" s="150">
        <v>2</v>
      </c>
      <c r="E40" s="208">
        <v>1.0999999999999999E-2</v>
      </c>
      <c r="F40" s="150">
        <v>3</v>
      </c>
      <c r="G40" s="208">
        <v>6.0000000000000001E-3</v>
      </c>
      <c r="H40" s="150">
        <v>17</v>
      </c>
      <c r="I40" s="208">
        <v>7.9000000000000001E-2</v>
      </c>
      <c r="J40" s="150">
        <v>22</v>
      </c>
      <c r="K40" s="208">
        <v>2.4E-2</v>
      </c>
      <c r="L40" s="150"/>
      <c r="M40" s="226" t="s">
        <v>345</v>
      </c>
      <c r="N40" s="227"/>
    </row>
    <row r="41" spans="1:14" x14ac:dyDescent="0.2">
      <c r="A41" s="39" t="s">
        <v>97</v>
      </c>
      <c r="B41" s="150">
        <v>20</v>
      </c>
      <c r="C41" s="208">
        <v>0.32300000000000001</v>
      </c>
      <c r="D41" s="150">
        <v>125</v>
      </c>
      <c r="E41" s="208">
        <v>0.83899999999999997</v>
      </c>
      <c r="F41" s="150">
        <v>192</v>
      </c>
      <c r="G41" s="208">
        <v>0.85</v>
      </c>
      <c r="H41" s="150">
        <v>56</v>
      </c>
      <c r="I41" s="208">
        <v>0.72699999999999998</v>
      </c>
      <c r="J41" s="150">
        <v>393</v>
      </c>
      <c r="K41" s="208">
        <v>0.76500000000000001</v>
      </c>
      <c r="L41" s="150"/>
      <c r="M41" s="226" t="s">
        <v>344</v>
      </c>
      <c r="N41" s="227"/>
    </row>
    <row r="42" spans="1:14" x14ac:dyDescent="0.2">
      <c r="A42" s="39" t="s">
        <v>98</v>
      </c>
      <c r="B42" s="150">
        <v>2</v>
      </c>
      <c r="C42" s="208">
        <v>1</v>
      </c>
      <c r="D42" s="150">
        <v>0</v>
      </c>
      <c r="E42" s="208">
        <v>0</v>
      </c>
      <c r="F42" s="150">
        <v>4</v>
      </c>
      <c r="G42" s="208">
        <v>1</v>
      </c>
      <c r="H42" s="150">
        <v>1</v>
      </c>
      <c r="I42" s="208">
        <v>1</v>
      </c>
      <c r="J42" s="150">
        <v>7</v>
      </c>
      <c r="K42" s="208">
        <v>1</v>
      </c>
      <c r="L42" s="150"/>
      <c r="M42" s="226" t="s">
        <v>344</v>
      </c>
      <c r="N42" s="227"/>
    </row>
    <row r="43" spans="1:14" x14ac:dyDescent="0.2">
      <c r="A43" s="39" t="s">
        <v>99</v>
      </c>
      <c r="B43" s="150">
        <v>1</v>
      </c>
      <c r="C43" s="208">
        <v>0.16700000000000001</v>
      </c>
      <c r="D43" s="150">
        <v>1</v>
      </c>
      <c r="E43" s="208">
        <v>2.8000000000000001E-2</v>
      </c>
      <c r="F43" s="150">
        <v>7</v>
      </c>
      <c r="G43" s="208">
        <v>8.7999999999999995E-2</v>
      </c>
      <c r="H43" s="150">
        <v>0</v>
      </c>
      <c r="I43" s="208">
        <v>0</v>
      </c>
      <c r="J43" s="150">
        <v>9</v>
      </c>
      <c r="K43" s="208">
        <v>5.0999999999999997E-2</v>
      </c>
      <c r="L43" s="150"/>
      <c r="M43" s="226" t="s">
        <v>344</v>
      </c>
      <c r="N43" s="227"/>
    </row>
    <row r="44" spans="1:14" x14ac:dyDescent="0.2">
      <c r="A44" s="39" t="s">
        <v>100</v>
      </c>
      <c r="B44" s="150">
        <v>0</v>
      </c>
      <c r="C44" s="208">
        <v>0</v>
      </c>
      <c r="D44" s="150">
        <v>3</v>
      </c>
      <c r="E44" s="208">
        <v>1.2999999999999999E-2</v>
      </c>
      <c r="F44" s="150">
        <v>2</v>
      </c>
      <c r="G44" s="208">
        <v>7.0000000000000001E-3</v>
      </c>
      <c r="H44" s="150">
        <v>10</v>
      </c>
      <c r="I44" s="208">
        <v>0.04</v>
      </c>
      <c r="J44" s="150">
        <v>15</v>
      </c>
      <c r="K44" s="208">
        <v>1.7999999999999999E-2</v>
      </c>
      <c r="L44" s="150"/>
      <c r="M44" s="226" t="s">
        <v>345</v>
      </c>
      <c r="N44" s="227"/>
    </row>
    <row r="45" spans="1:14" x14ac:dyDescent="0.2">
      <c r="A45" s="39" t="s">
        <v>101</v>
      </c>
      <c r="B45" s="150">
        <v>0</v>
      </c>
      <c r="C45" s="208">
        <v>0</v>
      </c>
      <c r="D45" s="150">
        <v>5</v>
      </c>
      <c r="E45" s="208">
        <v>0.41699999999999998</v>
      </c>
      <c r="F45" s="150">
        <v>1</v>
      </c>
      <c r="G45" s="208">
        <v>0.111</v>
      </c>
      <c r="H45" s="150">
        <v>2</v>
      </c>
      <c r="I45" s="208">
        <v>0.28599999999999998</v>
      </c>
      <c r="J45" s="150">
        <v>8</v>
      </c>
      <c r="K45" s="208">
        <v>0.26700000000000002</v>
      </c>
      <c r="L45" s="150"/>
      <c r="M45" s="226" t="s">
        <v>344</v>
      </c>
      <c r="N45" s="227"/>
    </row>
    <row r="46" spans="1:14" x14ac:dyDescent="0.2">
      <c r="A46" s="39" t="s">
        <v>102</v>
      </c>
      <c r="B46" s="150">
        <v>1</v>
      </c>
      <c r="C46" s="208">
        <v>5.0000000000000001E-3</v>
      </c>
      <c r="D46" s="150">
        <v>3</v>
      </c>
      <c r="E46" s="208">
        <v>6.0000000000000001E-3</v>
      </c>
      <c r="F46" s="150">
        <v>10</v>
      </c>
      <c r="G46" s="208">
        <v>2.9000000000000001E-2</v>
      </c>
      <c r="H46" s="150">
        <v>8</v>
      </c>
      <c r="I46" s="208">
        <v>0.10299999999999999</v>
      </c>
      <c r="J46" s="150">
        <v>22</v>
      </c>
      <c r="K46" s="208">
        <v>1.9E-2</v>
      </c>
      <c r="L46" s="150"/>
      <c r="M46" s="226" t="s">
        <v>345</v>
      </c>
      <c r="N46" s="227"/>
    </row>
    <row r="47" spans="1:14" x14ac:dyDescent="0.2">
      <c r="A47" s="39" t="s">
        <v>103</v>
      </c>
      <c r="B47" s="150">
        <v>1</v>
      </c>
      <c r="C47" s="208">
        <v>0.04</v>
      </c>
      <c r="D47" s="150">
        <v>2</v>
      </c>
      <c r="E47" s="208">
        <v>6.0000000000000001E-3</v>
      </c>
      <c r="F47" s="150">
        <v>3</v>
      </c>
      <c r="G47" s="208">
        <v>0.01</v>
      </c>
      <c r="H47" s="150">
        <v>6</v>
      </c>
      <c r="I47" s="208">
        <v>5.3999999999999999E-2</v>
      </c>
      <c r="J47" s="150">
        <v>12</v>
      </c>
      <c r="K47" s="208">
        <v>1.6E-2</v>
      </c>
      <c r="L47" s="150"/>
      <c r="M47" s="226" t="s">
        <v>345</v>
      </c>
      <c r="N47" s="227"/>
    </row>
    <row r="48" spans="1:14" x14ac:dyDescent="0.2">
      <c r="A48" s="39" t="s">
        <v>15</v>
      </c>
      <c r="B48" s="150">
        <v>7</v>
      </c>
      <c r="C48" s="208">
        <v>2E-3</v>
      </c>
      <c r="D48" s="150">
        <v>34</v>
      </c>
      <c r="E48" s="208">
        <v>1.2999999999999999E-2</v>
      </c>
      <c r="F48" s="150">
        <v>17</v>
      </c>
      <c r="G48" s="208">
        <v>4.1000000000000002E-2</v>
      </c>
      <c r="H48" s="150">
        <v>20</v>
      </c>
      <c r="I48" s="208">
        <v>0.28999999999999998</v>
      </c>
      <c r="J48" s="150">
        <v>78</v>
      </c>
      <c r="K48" s="208">
        <v>1.2E-2</v>
      </c>
      <c r="L48" s="150"/>
      <c r="M48" s="226" t="s">
        <v>345</v>
      </c>
      <c r="N48" s="227"/>
    </row>
    <row r="49" spans="1:14" x14ac:dyDescent="0.2">
      <c r="A49" s="39" t="s">
        <v>11</v>
      </c>
      <c r="B49" s="150">
        <v>1</v>
      </c>
      <c r="C49" s="208">
        <v>8.3000000000000004E-2</v>
      </c>
      <c r="D49" s="150">
        <v>7</v>
      </c>
      <c r="E49" s="208">
        <v>7.0999999999999994E-2</v>
      </c>
      <c r="F49" s="150">
        <v>173</v>
      </c>
      <c r="G49" s="208">
        <v>0.27900000000000003</v>
      </c>
      <c r="H49" s="150">
        <v>374</v>
      </c>
      <c r="I49" s="208">
        <v>0.55900000000000005</v>
      </c>
      <c r="J49" s="150">
        <v>555</v>
      </c>
      <c r="K49" s="208">
        <v>0.39700000000000002</v>
      </c>
      <c r="L49" s="150"/>
      <c r="M49" s="226" t="s">
        <v>345</v>
      </c>
      <c r="N49" s="227"/>
    </row>
    <row r="50" spans="1:14" x14ac:dyDescent="0.2">
      <c r="A50" s="39" t="s">
        <v>2</v>
      </c>
      <c r="B50" s="150">
        <v>18</v>
      </c>
      <c r="C50" s="208">
        <v>0.47399999999999998</v>
      </c>
      <c r="D50" s="150">
        <v>74</v>
      </c>
      <c r="E50" s="208">
        <v>0.71799999999999997</v>
      </c>
      <c r="F50" s="150">
        <v>121</v>
      </c>
      <c r="G50" s="208">
        <v>0.56499999999999995</v>
      </c>
      <c r="H50" s="150">
        <v>44</v>
      </c>
      <c r="I50" s="208">
        <v>0.68799999999999994</v>
      </c>
      <c r="J50" s="150">
        <v>257</v>
      </c>
      <c r="K50" s="208">
        <v>0.61299999999999999</v>
      </c>
      <c r="L50" s="150"/>
      <c r="M50" s="226" t="s">
        <v>344</v>
      </c>
      <c r="N50" s="227"/>
    </row>
    <row r="51" spans="1:14" x14ac:dyDescent="0.2">
      <c r="A51" s="39" t="s">
        <v>104</v>
      </c>
      <c r="B51" s="150">
        <v>0</v>
      </c>
      <c r="C51" s="208">
        <v>0</v>
      </c>
      <c r="D51" s="150">
        <v>9</v>
      </c>
      <c r="E51" s="208">
        <v>0.34599999999999997</v>
      </c>
      <c r="F51" s="150">
        <v>42</v>
      </c>
      <c r="G51" s="208">
        <v>0.33900000000000002</v>
      </c>
      <c r="H51" s="150">
        <v>80</v>
      </c>
      <c r="I51" s="208">
        <v>0.71399999999999997</v>
      </c>
      <c r="J51" s="150">
        <v>131</v>
      </c>
      <c r="K51" s="208">
        <v>0.49399999999999999</v>
      </c>
      <c r="L51" s="150"/>
      <c r="M51" s="226" t="s">
        <v>344</v>
      </c>
      <c r="N51" s="227"/>
    </row>
    <row r="52" spans="1:14" x14ac:dyDescent="0.2">
      <c r="A52" s="39" t="s">
        <v>105</v>
      </c>
      <c r="B52" s="150">
        <v>8</v>
      </c>
      <c r="C52" s="208">
        <v>0.66700000000000004</v>
      </c>
      <c r="D52" s="150">
        <v>38</v>
      </c>
      <c r="E52" s="208">
        <v>0.73099999999999998</v>
      </c>
      <c r="F52" s="150">
        <v>52</v>
      </c>
      <c r="G52" s="208">
        <v>0.67500000000000004</v>
      </c>
      <c r="H52" s="150">
        <v>25</v>
      </c>
      <c r="I52" s="208">
        <v>0.89300000000000002</v>
      </c>
      <c r="J52" s="150">
        <v>123</v>
      </c>
      <c r="K52" s="208">
        <v>0.72799999999999998</v>
      </c>
      <c r="L52" s="150"/>
      <c r="M52" s="226" t="s">
        <v>344</v>
      </c>
      <c r="N52" s="227"/>
    </row>
    <row r="53" spans="1:14" x14ac:dyDescent="0.2">
      <c r="A53" s="39" t="s">
        <v>106</v>
      </c>
      <c r="B53" s="150">
        <v>2</v>
      </c>
      <c r="C53" s="208">
        <v>1.4999999999999999E-2</v>
      </c>
      <c r="D53" s="150">
        <v>2</v>
      </c>
      <c r="E53" s="208">
        <v>5.0000000000000001E-3</v>
      </c>
      <c r="F53" s="150">
        <v>10</v>
      </c>
      <c r="G53" s="208">
        <v>1.7999999999999999E-2</v>
      </c>
      <c r="H53" s="150">
        <v>28</v>
      </c>
      <c r="I53" s="208">
        <v>0.08</v>
      </c>
      <c r="J53" s="150">
        <v>42</v>
      </c>
      <c r="K53" s="208">
        <v>2.9000000000000001E-2</v>
      </c>
      <c r="L53" s="150"/>
      <c r="M53" s="226" t="s">
        <v>345</v>
      </c>
      <c r="N53" s="227"/>
    </row>
    <row r="54" spans="1:14" x14ac:dyDescent="0.2">
      <c r="A54" s="39" t="s">
        <v>107</v>
      </c>
      <c r="B54" s="150">
        <v>2</v>
      </c>
      <c r="C54" s="208">
        <v>7.0000000000000001E-3</v>
      </c>
      <c r="D54" s="150">
        <v>2</v>
      </c>
      <c r="E54" s="208">
        <v>4.0000000000000001E-3</v>
      </c>
      <c r="F54" s="150">
        <v>6</v>
      </c>
      <c r="G54" s="208">
        <v>1.9E-2</v>
      </c>
      <c r="H54" s="150">
        <v>13</v>
      </c>
      <c r="I54" s="208">
        <v>0.13800000000000001</v>
      </c>
      <c r="J54" s="150">
        <v>23</v>
      </c>
      <c r="K54" s="208">
        <v>1.7999999999999999E-2</v>
      </c>
      <c r="L54" s="150"/>
      <c r="M54" s="226" t="s">
        <v>345</v>
      </c>
      <c r="N54" s="227"/>
    </row>
    <row r="55" spans="1:14" x14ac:dyDescent="0.2">
      <c r="A55" s="39" t="s">
        <v>108</v>
      </c>
      <c r="B55" s="150">
        <v>3</v>
      </c>
      <c r="C55" s="208">
        <v>0.33300000000000002</v>
      </c>
      <c r="D55" s="150">
        <v>7</v>
      </c>
      <c r="E55" s="208">
        <v>0.29199999999999998</v>
      </c>
      <c r="F55" s="150">
        <v>13</v>
      </c>
      <c r="G55" s="208">
        <v>0.153</v>
      </c>
      <c r="H55" s="150">
        <v>36</v>
      </c>
      <c r="I55" s="208">
        <v>0.67900000000000005</v>
      </c>
      <c r="J55" s="150">
        <v>59</v>
      </c>
      <c r="K55" s="208">
        <v>0.34499999999999997</v>
      </c>
      <c r="L55" s="150"/>
      <c r="M55" s="226" t="s">
        <v>344</v>
      </c>
      <c r="N55" s="227"/>
    </row>
    <row r="56" spans="1:14" x14ac:dyDescent="0.2">
      <c r="A56" s="39" t="s">
        <v>109</v>
      </c>
      <c r="B56" s="150">
        <v>1</v>
      </c>
      <c r="C56" s="208">
        <v>2E-3</v>
      </c>
      <c r="D56" s="150">
        <v>3</v>
      </c>
      <c r="E56" s="208">
        <v>3.0000000000000001E-3</v>
      </c>
      <c r="F56" s="150">
        <v>10</v>
      </c>
      <c r="G56" s="208">
        <v>1.7999999999999999E-2</v>
      </c>
      <c r="H56" s="150">
        <v>7</v>
      </c>
      <c r="I56" s="208">
        <v>7.3999999999999996E-2</v>
      </c>
      <c r="J56" s="150">
        <v>21</v>
      </c>
      <c r="K56" s="208">
        <v>0.01</v>
      </c>
      <c r="L56" s="150"/>
      <c r="M56" s="226" t="s">
        <v>345</v>
      </c>
      <c r="N56" s="227"/>
    </row>
    <row r="57" spans="1:14" x14ac:dyDescent="0.2">
      <c r="A57" s="39" t="s">
        <v>131</v>
      </c>
      <c r="B57" s="150">
        <v>0</v>
      </c>
      <c r="C57" s="208">
        <v>0</v>
      </c>
      <c r="D57" s="150">
        <v>14</v>
      </c>
      <c r="E57" s="208">
        <v>5.5E-2</v>
      </c>
      <c r="F57" s="150">
        <v>41</v>
      </c>
      <c r="G57" s="208">
        <v>7.1999999999999995E-2</v>
      </c>
      <c r="H57" s="150">
        <v>22</v>
      </c>
      <c r="I57" s="208">
        <v>0.1</v>
      </c>
      <c r="J57" s="150">
        <v>77</v>
      </c>
      <c r="K57" s="208">
        <v>7.2999999999999995E-2</v>
      </c>
      <c r="L57" s="150"/>
      <c r="M57" s="226" t="s">
        <v>345</v>
      </c>
      <c r="N57" s="227"/>
    </row>
    <row r="58" spans="1:14" x14ac:dyDescent="0.2">
      <c r="A58" s="39" t="s">
        <v>110</v>
      </c>
      <c r="B58" s="150">
        <v>0</v>
      </c>
      <c r="C58" s="208">
        <v>0</v>
      </c>
      <c r="D58" s="150">
        <v>1</v>
      </c>
      <c r="E58" s="208">
        <v>0.04</v>
      </c>
      <c r="F58" s="150">
        <v>8</v>
      </c>
      <c r="G58" s="208">
        <v>0.25800000000000001</v>
      </c>
      <c r="H58" s="150">
        <v>3</v>
      </c>
      <c r="I58" s="208">
        <v>0.3</v>
      </c>
      <c r="J58" s="150">
        <v>12</v>
      </c>
      <c r="K58" s="208">
        <v>0.16700000000000001</v>
      </c>
      <c r="L58" s="150"/>
      <c r="M58" s="226" t="s">
        <v>344</v>
      </c>
      <c r="N58" s="227"/>
    </row>
    <row r="59" spans="1:14" x14ac:dyDescent="0.2">
      <c r="A59" s="39" t="s">
        <v>111</v>
      </c>
      <c r="B59" s="150">
        <v>0</v>
      </c>
      <c r="C59" s="208">
        <v>0</v>
      </c>
      <c r="D59" s="150">
        <v>5</v>
      </c>
      <c r="E59" s="208">
        <v>0.29399999999999998</v>
      </c>
      <c r="F59" s="150">
        <v>14</v>
      </c>
      <c r="G59" s="208">
        <v>0.5</v>
      </c>
      <c r="H59" s="150">
        <v>3</v>
      </c>
      <c r="I59" s="208">
        <v>0.5</v>
      </c>
      <c r="J59" s="150">
        <v>22</v>
      </c>
      <c r="K59" s="208">
        <v>0.42299999999999999</v>
      </c>
      <c r="L59" s="150"/>
      <c r="M59" s="226" t="s">
        <v>344</v>
      </c>
      <c r="N59" s="227"/>
    </row>
    <row r="60" spans="1:14" x14ac:dyDescent="0.2">
      <c r="A60" s="39" t="s">
        <v>112</v>
      </c>
      <c r="B60" s="150">
        <v>0</v>
      </c>
      <c r="C60" s="208">
        <v>0</v>
      </c>
      <c r="D60" s="150">
        <v>4</v>
      </c>
      <c r="E60" s="208">
        <v>0.4</v>
      </c>
      <c r="F60" s="150">
        <v>28</v>
      </c>
      <c r="G60" s="208">
        <v>0.68300000000000005</v>
      </c>
      <c r="H60" s="150">
        <v>3</v>
      </c>
      <c r="I60" s="208">
        <v>0.6</v>
      </c>
      <c r="J60" s="150">
        <v>35</v>
      </c>
      <c r="K60" s="208">
        <v>0.60299999999999998</v>
      </c>
      <c r="L60" s="150"/>
      <c r="M60" s="226" t="s">
        <v>344</v>
      </c>
      <c r="N60" s="227"/>
    </row>
    <row r="61" spans="1:14" s="37" customFormat="1" x14ac:dyDescent="0.2">
      <c r="A61" s="39" t="s">
        <v>113</v>
      </c>
      <c r="B61" s="150">
        <v>1</v>
      </c>
      <c r="C61" s="208">
        <v>0.14299999999999999</v>
      </c>
      <c r="D61" s="150">
        <v>0</v>
      </c>
      <c r="E61" s="208">
        <v>0</v>
      </c>
      <c r="F61" s="150">
        <v>1</v>
      </c>
      <c r="G61" s="208">
        <v>8.9999999999999993E-3</v>
      </c>
      <c r="H61" s="150">
        <v>54</v>
      </c>
      <c r="I61" s="208">
        <v>0.36699999999999999</v>
      </c>
      <c r="J61" s="150">
        <v>56</v>
      </c>
      <c r="K61" s="208">
        <v>0.17799999999999999</v>
      </c>
      <c r="L61" s="150"/>
      <c r="M61" s="226" t="s">
        <v>345</v>
      </c>
      <c r="N61" s="227"/>
    </row>
    <row r="62" spans="1:14" x14ac:dyDescent="0.2">
      <c r="A62" s="39" t="s">
        <v>114</v>
      </c>
      <c r="B62" s="150">
        <v>1</v>
      </c>
      <c r="C62" s="208">
        <v>0.2</v>
      </c>
      <c r="D62" s="150">
        <v>9</v>
      </c>
      <c r="E62" s="208">
        <v>0.9</v>
      </c>
      <c r="F62" s="150">
        <v>17</v>
      </c>
      <c r="G62" s="208">
        <v>0.85</v>
      </c>
      <c r="H62" s="150">
        <v>13</v>
      </c>
      <c r="I62" s="208">
        <v>1</v>
      </c>
      <c r="J62" s="150">
        <v>40</v>
      </c>
      <c r="K62" s="208">
        <v>0.83299999999999996</v>
      </c>
      <c r="L62" s="150"/>
      <c r="M62" s="226" t="s">
        <v>344</v>
      </c>
      <c r="N62" s="227"/>
    </row>
    <row r="63" spans="1:14" x14ac:dyDescent="0.2">
      <c r="A63" s="39" t="s">
        <v>115</v>
      </c>
      <c r="B63" s="150">
        <v>0</v>
      </c>
      <c r="C63" s="208">
        <v>0</v>
      </c>
      <c r="D63" s="150">
        <v>7</v>
      </c>
      <c r="E63" s="208">
        <v>7.0000000000000001E-3</v>
      </c>
      <c r="F63" s="150">
        <v>5</v>
      </c>
      <c r="G63" s="208">
        <v>0.02</v>
      </c>
      <c r="H63" s="150">
        <v>2</v>
      </c>
      <c r="I63" s="208">
        <v>4.7E-2</v>
      </c>
      <c r="J63" s="150">
        <v>14</v>
      </c>
      <c r="K63" s="208">
        <v>7.0000000000000001E-3</v>
      </c>
      <c r="L63" s="150"/>
      <c r="M63" s="226" t="s">
        <v>345</v>
      </c>
      <c r="N63" s="227"/>
    </row>
    <row r="64" spans="1:14" x14ac:dyDescent="0.2">
      <c r="A64" s="39" t="s">
        <v>116</v>
      </c>
      <c r="B64" s="150">
        <v>1</v>
      </c>
      <c r="C64" s="208">
        <v>1</v>
      </c>
      <c r="D64" s="150">
        <v>2</v>
      </c>
      <c r="E64" s="208">
        <v>1</v>
      </c>
      <c r="F64" s="150">
        <v>5</v>
      </c>
      <c r="G64" s="208">
        <v>0.45500000000000002</v>
      </c>
      <c r="H64" s="150">
        <v>3</v>
      </c>
      <c r="I64" s="208">
        <v>1</v>
      </c>
      <c r="J64" s="150">
        <v>11</v>
      </c>
      <c r="K64" s="208">
        <v>0.64700000000000002</v>
      </c>
      <c r="L64" s="150"/>
      <c r="M64" s="226" t="s">
        <v>344</v>
      </c>
      <c r="N64" s="227"/>
    </row>
    <row r="65" spans="1:14" x14ac:dyDescent="0.2">
      <c r="A65" s="39" t="s">
        <v>117</v>
      </c>
      <c r="B65" s="150">
        <v>0</v>
      </c>
      <c r="C65" s="208">
        <v>0</v>
      </c>
      <c r="D65" s="150">
        <v>0</v>
      </c>
      <c r="E65" s="208">
        <v>0</v>
      </c>
      <c r="F65" s="150">
        <v>0</v>
      </c>
      <c r="G65" s="208">
        <v>0</v>
      </c>
      <c r="H65" s="150">
        <v>0</v>
      </c>
      <c r="I65" s="208">
        <v>0</v>
      </c>
      <c r="J65" s="150">
        <v>0</v>
      </c>
      <c r="K65" s="208">
        <v>0</v>
      </c>
      <c r="L65" s="150"/>
      <c r="M65" s="226" t="s">
        <v>344</v>
      </c>
      <c r="N65" s="227"/>
    </row>
    <row r="66" spans="1:14" x14ac:dyDescent="0.2">
      <c r="A66" s="39" t="s">
        <v>118</v>
      </c>
      <c r="B66" s="150">
        <v>1</v>
      </c>
      <c r="C66" s="208">
        <v>0.25</v>
      </c>
      <c r="D66" s="150">
        <v>14</v>
      </c>
      <c r="E66" s="208">
        <v>0.63600000000000001</v>
      </c>
      <c r="F66" s="150">
        <v>57</v>
      </c>
      <c r="G66" s="208">
        <v>0.81399999999999995</v>
      </c>
      <c r="H66" s="150">
        <v>12</v>
      </c>
      <c r="I66" s="208">
        <v>0.8</v>
      </c>
      <c r="J66" s="150">
        <v>84</v>
      </c>
      <c r="K66" s="208">
        <v>0.75700000000000001</v>
      </c>
      <c r="L66" s="150"/>
      <c r="M66" s="226" t="s">
        <v>344</v>
      </c>
      <c r="N66" s="227"/>
    </row>
    <row r="67" spans="1:14" x14ac:dyDescent="0.2">
      <c r="A67" s="39" t="s">
        <v>119</v>
      </c>
      <c r="B67" s="150">
        <v>2</v>
      </c>
      <c r="C67" s="208">
        <v>0.28599999999999998</v>
      </c>
      <c r="D67" s="150">
        <v>13</v>
      </c>
      <c r="E67" s="208">
        <v>1</v>
      </c>
      <c r="F67" s="150">
        <v>35</v>
      </c>
      <c r="G67" s="208">
        <v>0.875</v>
      </c>
      <c r="H67" s="150">
        <v>10</v>
      </c>
      <c r="I67" s="208">
        <v>0.90900000000000003</v>
      </c>
      <c r="J67" s="150">
        <v>60</v>
      </c>
      <c r="K67" s="208">
        <v>0.84499999999999997</v>
      </c>
      <c r="L67" s="150"/>
      <c r="M67" s="226" t="s">
        <v>344</v>
      </c>
      <c r="N67" s="227"/>
    </row>
    <row r="68" spans="1:14" x14ac:dyDescent="0.2">
      <c r="A68" s="39" t="s">
        <v>120</v>
      </c>
      <c r="B68" s="150">
        <v>0</v>
      </c>
      <c r="C68" s="208">
        <v>0</v>
      </c>
      <c r="D68" s="150">
        <v>6</v>
      </c>
      <c r="E68" s="208">
        <v>6.0000000000000001E-3</v>
      </c>
      <c r="F68" s="150">
        <v>19</v>
      </c>
      <c r="G68" s="208">
        <v>6.6000000000000003E-2</v>
      </c>
      <c r="H68" s="150">
        <v>21</v>
      </c>
      <c r="I68" s="208">
        <v>0.22600000000000001</v>
      </c>
      <c r="J68" s="150">
        <v>46</v>
      </c>
      <c r="K68" s="208">
        <v>0.02</v>
      </c>
      <c r="L68" s="150"/>
      <c r="M68" s="226" t="s">
        <v>345</v>
      </c>
      <c r="N68" s="227"/>
    </row>
    <row r="69" spans="1:14" x14ac:dyDescent="0.2">
      <c r="A69" s="39" t="s">
        <v>121</v>
      </c>
      <c r="B69" s="150">
        <v>0</v>
      </c>
      <c r="C69" s="208">
        <v>0</v>
      </c>
      <c r="D69" s="150">
        <v>9</v>
      </c>
      <c r="E69" s="208">
        <v>0.52900000000000003</v>
      </c>
      <c r="F69" s="150">
        <v>16</v>
      </c>
      <c r="G69" s="208">
        <v>0.61499999999999999</v>
      </c>
      <c r="H69" s="150">
        <v>4</v>
      </c>
      <c r="I69" s="208">
        <v>0.66700000000000004</v>
      </c>
      <c r="J69" s="150">
        <v>29</v>
      </c>
      <c r="K69" s="208">
        <v>0.52700000000000002</v>
      </c>
      <c r="L69" s="150"/>
      <c r="M69" s="226" t="s">
        <v>344</v>
      </c>
      <c r="N69" s="227"/>
    </row>
    <row r="70" spans="1:14" x14ac:dyDescent="0.2">
      <c r="A70" s="39" t="s">
        <v>122</v>
      </c>
      <c r="B70" s="150">
        <v>0</v>
      </c>
      <c r="C70" s="208">
        <v>0</v>
      </c>
      <c r="D70" s="150">
        <v>1</v>
      </c>
      <c r="E70" s="208">
        <v>2.3E-2</v>
      </c>
      <c r="F70" s="150">
        <v>4</v>
      </c>
      <c r="G70" s="208">
        <v>3.6999999999999998E-2</v>
      </c>
      <c r="H70" s="150">
        <v>4</v>
      </c>
      <c r="I70" s="208">
        <v>3.9E-2</v>
      </c>
      <c r="J70" s="150">
        <v>9</v>
      </c>
      <c r="K70" s="208">
        <v>3.4000000000000002E-2</v>
      </c>
      <c r="L70" s="150"/>
      <c r="M70" s="226" t="s">
        <v>344</v>
      </c>
      <c r="N70" s="227"/>
    </row>
    <row r="71" spans="1:14" x14ac:dyDescent="0.2">
      <c r="A71" s="39" t="s">
        <v>3</v>
      </c>
      <c r="B71" s="150">
        <v>5</v>
      </c>
      <c r="C71" s="208">
        <v>0.625</v>
      </c>
      <c r="D71" s="150">
        <v>28</v>
      </c>
      <c r="E71" s="208">
        <v>0.93300000000000005</v>
      </c>
      <c r="F71" s="150">
        <v>35</v>
      </c>
      <c r="G71" s="208">
        <v>0.77800000000000002</v>
      </c>
      <c r="H71" s="150">
        <v>11</v>
      </c>
      <c r="I71" s="208">
        <v>0.84599999999999997</v>
      </c>
      <c r="J71" s="150">
        <v>79</v>
      </c>
      <c r="K71" s="208">
        <v>0.82299999999999995</v>
      </c>
      <c r="L71" s="150"/>
      <c r="M71" s="226" t="s">
        <v>344</v>
      </c>
      <c r="N71" s="227"/>
    </row>
    <row r="72" spans="1:14" x14ac:dyDescent="0.2">
      <c r="A72" s="39" t="s">
        <v>123</v>
      </c>
      <c r="B72" s="150">
        <v>1</v>
      </c>
      <c r="C72" s="208">
        <v>0.5</v>
      </c>
      <c r="D72" s="150">
        <v>4</v>
      </c>
      <c r="E72" s="208">
        <v>1</v>
      </c>
      <c r="F72" s="150">
        <v>9</v>
      </c>
      <c r="G72" s="208">
        <v>0.9</v>
      </c>
      <c r="H72" s="150">
        <v>2</v>
      </c>
      <c r="I72" s="208">
        <v>1</v>
      </c>
      <c r="J72" s="150">
        <v>16</v>
      </c>
      <c r="K72" s="208">
        <v>0.88900000000000001</v>
      </c>
      <c r="L72" s="150"/>
      <c r="M72" s="226" t="s">
        <v>344</v>
      </c>
      <c r="N72" s="227"/>
    </row>
    <row r="73" spans="1:14" x14ac:dyDescent="0.2">
      <c r="A73" s="39" t="s">
        <v>4</v>
      </c>
      <c r="B73" s="150">
        <v>0</v>
      </c>
      <c r="C73" s="208">
        <v>0</v>
      </c>
      <c r="D73" s="150">
        <v>33</v>
      </c>
      <c r="E73" s="208">
        <v>0.623</v>
      </c>
      <c r="F73" s="150">
        <v>47</v>
      </c>
      <c r="G73" s="208">
        <v>0.65300000000000002</v>
      </c>
      <c r="H73" s="150">
        <v>14</v>
      </c>
      <c r="I73" s="208">
        <v>0.7</v>
      </c>
      <c r="J73" s="150">
        <v>94</v>
      </c>
      <c r="K73" s="208">
        <v>0.57999999999999996</v>
      </c>
      <c r="L73" s="150"/>
      <c r="M73" s="226" t="s">
        <v>344</v>
      </c>
      <c r="N73" s="227"/>
    </row>
    <row r="74" spans="1:14" x14ac:dyDescent="0.2">
      <c r="A74" s="39" t="s">
        <v>5</v>
      </c>
      <c r="B74" s="150">
        <v>1</v>
      </c>
      <c r="C74" s="208">
        <v>7.6999999999999999E-2</v>
      </c>
      <c r="D74" s="150">
        <v>35</v>
      </c>
      <c r="E74" s="208">
        <v>0.443</v>
      </c>
      <c r="F74" s="150">
        <v>26</v>
      </c>
      <c r="G74" s="208">
        <v>0.27700000000000002</v>
      </c>
      <c r="H74" s="150">
        <v>7</v>
      </c>
      <c r="I74" s="208">
        <v>0.23300000000000001</v>
      </c>
      <c r="J74" s="150">
        <v>69</v>
      </c>
      <c r="K74" s="208">
        <v>0.31900000000000001</v>
      </c>
      <c r="L74" s="150"/>
      <c r="M74" s="226" t="s">
        <v>344</v>
      </c>
      <c r="N74" s="227"/>
    </row>
    <row r="75" spans="1:14" x14ac:dyDescent="0.2">
      <c r="A75" s="39" t="s">
        <v>124</v>
      </c>
      <c r="B75" s="150">
        <v>2</v>
      </c>
      <c r="C75" s="208">
        <v>7.6999999999999999E-2</v>
      </c>
      <c r="D75" s="150">
        <v>50</v>
      </c>
      <c r="E75" s="208">
        <v>0.70399999999999996</v>
      </c>
      <c r="F75" s="150">
        <v>77</v>
      </c>
      <c r="G75" s="208">
        <v>0.71299999999999997</v>
      </c>
      <c r="H75" s="150">
        <v>35</v>
      </c>
      <c r="I75" s="208">
        <v>0.81399999999999995</v>
      </c>
      <c r="J75" s="150">
        <v>164</v>
      </c>
      <c r="K75" s="208">
        <v>0.66100000000000003</v>
      </c>
      <c r="L75" s="150"/>
      <c r="M75" s="226" t="s">
        <v>344</v>
      </c>
      <c r="N75" s="227"/>
    </row>
    <row r="76" spans="1:14" x14ac:dyDescent="0.2">
      <c r="A76" s="39" t="s">
        <v>125</v>
      </c>
      <c r="B76" s="150">
        <v>1</v>
      </c>
      <c r="C76" s="208">
        <v>1</v>
      </c>
      <c r="D76" s="150">
        <v>0</v>
      </c>
      <c r="E76" s="208">
        <v>0</v>
      </c>
      <c r="F76" s="150">
        <v>2</v>
      </c>
      <c r="G76" s="208">
        <v>1</v>
      </c>
      <c r="H76" s="150">
        <v>0</v>
      </c>
      <c r="I76" s="208">
        <v>0</v>
      </c>
      <c r="J76" s="150">
        <v>3</v>
      </c>
      <c r="K76" s="208">
        <v>1</v>
      </c>
      <c r="L76" s="150"/>
      <c r="M76" s="226" t="s">
        <v>344</v>
      </c>
      <c r="N76" s="227"/>
    </row>
    <row r="77" spans="1:14" x14ac:dyDescent="0.2">
      <c r="A77" s="39" t="s">
        <v>126</v>
      </c>
      <c r="B77" s="150">
        <v>0</v>
      </c>
      <c r="C77" s="208">
        <v>0</v>
      </c>
      <c r="D77" s="150">
        <v>1</v>
      </c>
      <c r="E77" s="208">
        <v>2E-3</v>
      </c>
      <c r="F77" s="150">
        <v>7</v>
      </c>
      <c r="G77" s="208">
        <v>1.2999999999999999E-2</v>
      </c>
      <c r="H77" s="150">
        <v>22</v>
      </c>
      <c r="I77" s="208">
        <v>8.7999999999999995E-2</v>
      </c>
      <c r="J77" s="150">
        <v>30</v>
      </c>
      <c r="K77" s="208">
        <v>1.9E-2</v>
      </c>
      <c r="L77" s="150"/>
      <c r="M77" s="226" t="s">
        <v>345</v>
      </c>
      <c r="N77" s="227"/>
    </row>
    <row r="78" spans="1:14" x14ac:dyDescent="0.2">
      <c r="A78" s="39" t="s">
        <v>8</v>
      </c>
      <c r="B78" s="150">
        <v>0</v>
      </c>
      <c r="C78" s="208">
        <v>0</v>
      </c>
      <c r="D78" s="150">
        <v>3</v>
      </c>
      <c r="E78" s="208">
        <v>1.2E-2</v>
      </c>
      <c r="F78" s="150">
        <v>19</v>
      </c>
      <c r="G78" s="208">
        <v>3.4000000000000002E-2</v>
      </c>
      <c r="H78" s="150">
        <v>129</v>
      </c>
      <c r="I78" s="208">
        <v>0.36799999999999999</v>
      </c>
      <c r="J78" s="150">
        <v>151</v>
      </c>
      <c r="K78" s="208">
        <v>0.127</v>
      </c>
      <c r="L78" s="150"/>
      <c r="M78" s="226" t="s">
        <v>345</v>
      </c>
      <c r="N78" s="227"/>
    </row>
    <row r="79" spans="1:14" x14ac:dyDescent="0.2">
      <c r="A79" s="39" t="s">
        <v>6</v>
      </c>
      <c r="B79" s="150">
        <v>2</v>
      </c>
      <c r="C79" s="208">
        <v>0.154</v>
      </c>
      <c r="D79" s="150">
        <v>60</v>
      </c>
      <c r="E79" s="208">
        <v>0.72299999999999998</v>
      </c>
      <c r="F79" s="150">
        <v>77</v>
      </c>
      <c r="G79" s="208">
        <v>0.51300000000000001</v>
      </c>
      <c r="H79" s="150">
        <v>44</v>
      </c>
      <c r="I79" s="208">
        <v>0.5</v>
      </c>
      <c r="J79" s="150">
        <v>183</v>
      </c>
      <c r="K79" s="208">
        <v>0.54800000000000004</v>
      </c>
      <c r="L79" s="150"/>
      <c r="M79" s="226" t="s">
        <v>344</v>
      </c>
      <c r="N79" s="227"/>
    </row>
    <row r="80" spans="1:14" x14ac:dyDescent="0.2">
      <c r="A80" s="39" t="s">
        <v>127</v>
      </c>
      <c r="B80" s="150">
        <v>0</v>
      </c>
      <c r="C80" s="208">
        <v>0</v>
      </c>
      <c r="D80" s="150">
        <v>7</v>
      </c>
      <c r="E80" s="208">
        <v>0.03</v>
      </c>
      <c r="F80" s="150">
        <v>179</v>
      </c>
      <c r="G80" s="208">
        <v>0.187</v>
      </c>
      <c r="H80" s="150">
        <v>661</v>
      </c>
      <c r="I80" s="208">
        <v>0.53300000000000003</v>
      </c>
      <c r="J80" s="150">
        <v>847</v>
      </c>
      <c r="K80" s="208">
        <v>0.34499999999999997</v>
      </c>
      <c r="L80" s="150"/>
      <c r="M80" s="226" t="s">
        <v>345</v>
      </c>
      <c r="N80" s="227"/>
    </row>
    <row r="81" spans="1:14" x14ac:dyDescent="0.2">
      <c r="A81" s="39" t="s">
        <v>128</v>
      </c>
      <c r="B81" s="150">
        <v>0</v>
      </c>
      <c r="C81" s="208">
        <v>0</v>
      </c>
      <c r="D81" s="150">
        <v>3</v>
      </c>
      <c r="E81" s="208">
        <v>4.0000000000000001E-3</v>
      </c>
      <c r="F81" s="150">
        <v>5</v>
      </c>
      <c r="G81" s="208">
        <v>0.02</v>
      </c>
      <c r="H81" s="150">
        <v>2</v>
      </c>
      <c r="I81" s="208">
        <v>4.2999999999999997E-2</v>
      </c>
      <c r="J81" s="150">
        <v>10</v>
      </c>
      <c r="K81" s="208">
        <v>6.0000000000000001E-3</v>
      </c>
      <c r="L81" s="150"/>
      <c r="M81" s="226" t="s">
        <v>345</v>
      </c>
      <c r="N81" s="227"/>
    </row>
    <row r="82" spans="1:14" x14ac:dyDescent="0.2">
      <c r="A82" s="39" t="s">
        <v>9</v>
      </c>
      <c r="B82" s="150">
        <v>0</v>
      </c>
      <c r="C82" s="208">
        <v>0</v>
      </c>
      <c r="D82" s="150">
        <v>2</v>
      </c>
      <c r="E82" s="208">
        <v>1.7000000000000001E-2</v>
      </c>
      <c r="F82" s="150">
        <v>4</v>
      </c>
      <c r="G82" s="208">
        <v>1.2999999999999999E-2</v>
      </c>
      <c r="H82" s="150">
        <v>7</v>
      </c>
      <c r="I82" s="208">
        <v>7.0999999999999994E-2</v>
      </c>
      <c r="J82" s="150">
        <v>13</v>
      </c>
      <c r="K82" s="208">
        <v>2.3E-2</v>
      </c>
      <c r="L82" s="150"/>
      <c r="M82" s="226" t="s">
        <v>345</v>
      </c>
      <c r="N82" s="227"/>
    </row>
    <row r="83" spans="1:14" x14ac:dyDescent="0.2">
      <c r="A83" s="39" t="s">
        <v>129</v>
      </c>
      <c r="B83" s="150">
        <v>3</v>
      </c>
      <c r="C83" s="208">
        <v>1</v>
      </c>
      <c r="D83" s="150">
        <v>1</v>
      </c>
      <c r="E83" s="208">
        <v>1</v>
      </c>
      <c r="F83" s="150">
        <v>12</v>
      </c>
      <c r="G83" s="208">
        <v>1</v>
      </c>
      <c r="H83" s="150">
        <v>3</v>
      </c>
      <c r="I83" s="208">
        <v>1</v>
      </c>
      <c r="J83" s="150">
        <v>19</v>
      </c>
      <c r="K83" s="208">
        <v>1</v>
      </c>
      <c r="L83" s="150"/>
      <c r="M83" s="226" t="s">
        <v>344</v>
      </c>
      <c r="N83" s="227"/>
    </row>
    <row r="84" spans="1:14" x14ac:dyDescent="0.2">
      <c r="A84" s="205" t="s">
        <v>37</v>
      </c>
      <c r="B84" s="150">
        <v>140</v>
      </c>
      <c r="C84" s="208">
        <v>1.4E-2</v>
      </c>
      <c r="D84" s="150">
        <v>1333</v>
      </c>
      <c r="E84" s="208">
        <v>7.3999999999999996E-2</v>
      </c>
      <c r="F84" s="150">
        <v>3122</v>
      </c>
      <c r="G84" s="208">
        <v>0.16500000000000001</v>
      </c>
      <c r="H84" s="150">
        <v>3278</v>
      </c>
      <c r="I84" s="208">
        <v>0.34100000000000003</v>
      </c>
      <c r="J84" s="150">
        <v>7873</v>
      </c>
      <c r="K84" s="208">
        <v>0.14000000000000001</v>
      </c>
      <c r="L84" s="150"/>
      <c r="M84" s="228"/>
      <c r="N84" s="227"/>
    </row>
    <row r="85" spans="1:14" x14ac:dyDescent="0.2">
      <c r="M85" s="230"/>
    </row>
  </sheetData>
  <mergeCells count="1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84"/>
  <sheetViews>
    <sheetView zoomScale="110" zoomScaleNormal="110" workbookViewId="0">
      <pane xSplit="1" ySplit="3" topLeftCell="F4" activePane="bottomRight" state="frozen"/>
      <selection activeCell="B5" sqref="B5"/>
      <selection pane="topRight" activeCell="B5" sqref="B5"/>
      <selection pane="bottomLeft" activeCell="B5" sqref="B5"/>
      <selection pane="bottomRight" activeCell="X1" sqref="X1"/>
    </sheetView>
  </sheetViews>
  <sheetFormatPr defaultRowHeight="11.25" x14ac:dyDescent="0.2"/>
  <cols>
    <col min="1" max="1" width="18.5703125" style="40" customWidth="1"/>
    <col min="2" max="2" width="13.7109375" style="40" customWidth="1"/>
    <col min="3" max="13" width="10.42578125" style="40" bestFit="1" customWidth="1"/>
    <col min="14" max="18" width="9.140625" style="40"/>
    <col min="19" max="19" width="9.140625" style="37"/>
    <col min="20" max="20" width="9.140625" style="232"/>
    <col min="21" max="21" width="11.140625" style="40" customWidth="1"/>
    <col min="22" max="24" width="9.140625" style="40"/>
    <col min="25" max="26" width="11" style="40" bestFit="1" customWidth="1"/>
    <col min="27" max="16384" width="9.140625" style="40"/>
  </cols>
  <sheetData>
    <row r="1" spans="1:26" ht="30" customHeight="1" x14ac:dyDescent="0.2">
      <c r="A1" s="231" t="s">
        <v>438</v>
      </c>
      <c r="U1" s="201"/>
      <c r="V1" s="40" t="s">
        <v>437</v>
      </c>
      <c r="W1" s="278">
        <v>505623</v>
      </c>
      <c r="X1" s="296" t="s">
        <v>366</v>
      </c>
    </row>
    <row r="2" spans="1:26" s="233" customFormat="1" ht="12" x14ac:dyDescent="0.2">
      <c r="R2" s="304" t="s">
        <v>299</v>
      </c>
      <c r="S2" s="304"/>
      <c r="T2" s="292"/>
      <c r="V2" s="40" t="s">
        <v>461</v>
      </c>
      <c r="W2" s="278">
        <v>115121</v>
      </c>
    </row>
    <row r="3" spans="1:26" s="233" customFormat="1" ht="12" x14ac:dyDescent="0.2">
      <c r="A3" s="234"/>
      <c r="B3" s="297" t="s">
        <v>440</v>
      </c>
      <c r="C3" s="297" t="s">
        <v>441</v>
      </c>
      <c r="D3" s="297" t="s">
        <v>442</v>
      </c>
      <c r="E3" s="297" t="s">
        <v>443</v>
      </c>
      <c r="F3" s="297" t="s">
        <v>444</v>
      </c>
      <c r="G3" s="297" t="s">
        <v>445</v>
      </c>
      <c r="H3" s="297" t="s">
        <v>446</v>
      </c>
      <c r="I3" s="297" t="s">
        <v>447</v>
      </c>
      <c r="J3" s="297" t="s">
        <v>448</v>
      </c>
      <c r="K3" s="297" t="s">
        <v>449</v>
      </c>
      <c r="L3" s="297" t="s">
        <v>450</v>
      </c>
      <c r="M3" s="297" t="s">
        <v>451</v>
      </c>
      <c r="N3" s="297" t="s">
        <v>452</v>
      </c>
      <c r="O3" s="297" t="s">
        <v>453</v>
      </c>
      <c r="P3" s="297" t="s">
        <v>454</v>
      </c>
      <c r="Q3" s="297" t="s">
        <v>458</v>
      </c>
      <c r="R3" s="298" t="s">
        <v>362</v>
      </c>
      <c r="S3" s="298" t="s">
        <v>342</v>
      </c>
      <c r="T3" s="235" t="s">
        <v>360</v>
      </c>
      <c r="U3" s="233" t="s">
        <v>460</v>
      </c>
      <c r="W3" s="278">
        <f>SUBTOTAL(9,W1:W2)</f>
        <v>620744</v>
      </c>
      <c r="X3" s="279"/>
      <c r="Y3" s="279"/>
      <c r="Z3" s="279"/>
    </row>
    <row r="4" spans="1:26" ht="15" customHeight="1" x14ac:dyDescent="0.2">
      <c r="A4" s="39" t="s">
        <v>64</v>
      </c>
      <c r="B4" s="238">
        <v>474</v>
      </c>
      <c r="C4" s="238">
        <v>520</v>
      </c>
      <c r="D4" s="238">
        <v>515</v>
      </c>
      <c r="E4" s="238">
        <v>596</v>
      </c>
      <c r="F4" s="238">
        <v>623</v>
      </c>
      <c r="G4" s="238">
        <v>646</v>
      </c>
      <c r="H4" s="238">
        <v>660</v>
      </c>
      <c r="I4" s="238">
        <v>690</v>
      </c>
      <c r="J4" s="238">
        <v>757</v>
      </c>
      <c r="K4" s="238">
        <v>779</v>
      </c>
      <c r="L4" s="238">
        <v>788</v>
      </c>
      <c r="M4" s="238">
        <v>807</v>
      </c>
      <c r="N4" s="238">
        <v>831</v>
      </c>
      <c r="O4" s="238">
        <v>823</v>
      </c>
      <c r="P4" s="238">
        <v>796</v>
      </c>
      <c r="Q4" s="238">
        <v>816</v>
      </c>
      <c r="R4" s="237">
        <f>(Q4/P4)-1</f>
        <v>2.5125628140703515E-2</v>
      </c>
      <c r="S4" s="237">
        <f>(Q4/L4)-1</f>
        <v>3.5532994923857864E-2</v>
      </c>
      <c r="T4" s="236" t="s">
        <v>344</v>
      </c>
      <c r="U4" s="237">
        <f>Q4/$W$2</f>
        <v>7.0881941609263295E-3</v>
      </c>
      <c r="W4" s="238"/>
      <c r="X4" s="238"/>
      <c r="Y4" s="238"/>
      <c r="Z4" s="238"/>
    </row>
    <row r="5" spans="1:26" ht="15" customHeight="1" x14ac:dyDescent="0.2">
      <c r="A5" s="39" t="s">
        <v>65</v>
      </c>
      <c r="B5" s="238">
        <v>399</v>
      </c>
      <c r="C5" s="238">
        <v>392</v>
      </c>
      <c r="D5" s="238">
        <v>407</v>
      </c>
      <c r="E5" s="238">
        <v>438</v>
      </c>
      <c r="F5" s="238">
        <v>444</v>
      </c>
      <c r="G5" s="238">
        <v>476</v>
      </c>
      <c r="H5" s="238">
        <v>528</v>
      </c>
      <c r="I5" s="238">
        <v>592</v>
      </c>
      <c r="J5" s="238">
        <v>611</v>
      </c>
      <c r="K5" s="238">
        <v>692</v>
      </c>
      <c r="L5" s="238">
        <v>694</v>
      </c>
      <c r="M5" s="238">
        <v>704</v>
      </c>
      <c r="N5" s="238">
        <v>732</v>
      </c>
      <c r="O5" s="238">
        <v>716</v>
      </c>
      <c r="P5" s="238">
        <v>756</v>
      </c>
      <c r="Q5" s="238">
        <v>716</v>
      </c>
      <c r="R5" s="237">
        <f t="shared" ref="R5:R68" si="0">(Q5/P5)-1</f>
        <v>-5.2910052910052907E-2</v>
      </c>
      <c r="S5" s="237">
        <f t="shared" ref="S5:S68" si="1">(Q5/L5)-1</f>
        <v>3.170028818443793E-2</v>
      </c>
      <c r="T5" s="236" t="s">
        <v>344</v>
      </c>
      <c r="U5" s="237">
        <f>Q5/$W$2</f>
        <v>6.2195429157147694E-3</v>
      </c>
      <c r="W5" s="238"/>
      <c r="X5" s="238"/>
      <c r="Y5" s="238"/>
      <c r="Z5" s="238"/>
    </row>
    <row r="6" spans="1:26" ht="15" customHeight="1" x14ac:dyDescent="0.2">
      <c r="A6" s="39" t="s">
        <v>0</v>
      </c>
      <c r="B6" s="238">
        <v>5426</v>
      </c>
      <c r="C6" s="238">
        <v>5717</v>
      </c>
      <c r="D6" s="238">
        <v>5970</v>
      </c>
      <c r="E6" s="238">
        <v>6378</v>
      </c>
      <c r="F6" s="238">
        <v>6976</v>
      </c>
      <c r="G6" s="238">
        <v>7254</v>
      </c>
      <c r="H6" s="238">
        <v>7672</v>
      </c>
      <c r="I6" s="238">
        <v>8124</v>
      </c>
      <c r="J6" s="238">
        <v>8757</v>
      </c>
      <c r="K6" s="238">
        <v>9277</v>
      </c>
      <c r="L6" s="238">
        <v>9936</v>
      </c>
      <c r="M6" s="238">
        <v>10442</v>
      </c>
      <c r="N6" s="238">
        <v>10850</v>
      </c>
      <c r="O6" s="238">
        <v>11139</v>
      </c>
      <c r="P6" s="238">
        <v>11387</v>
      </c>
      <c r="Q6" s="238">
        <v>11466</v>
      </c>
      <c r="R6" s="237">
        <f t="shared" si="0"/>
        <v>6.9377360147535594E-3</v>
      </c>
      <c r="S6" s="237">
        <f t="shared" si="1"/>
        <v>0.15398550724637672</v>
      </c>
      <c r="T6" s="236" t="s">
        <v>344</v>
      </c>
      <c r="U6" s="237">
        <f>Q6/$W$2</f>
        <v>9.9599551775957473E-2</v>
      </c>
      <c r="V6" s="238"/>
      <c r="W6" s="238"/>
      <c r="X6" s="238"/>
      <c r="Y6" s="238"/>
      <c r="Z6" s="238"/>
    </row>
    <row r="7" spans="1:26" ht="15" customHeight="1" x14ac:dyDescent="0.2">
      <c r="A7" s="39" t="s">
        <v>66</v>
      </c>
      <c r="B7" s="238">
        <v>5705</v>
      </c>
      <c r="C7" s="238">
        <v>5811</v>
      </c>
      <c r="D7" s="238">
        <v>6122</v>
      </c>
      <c r="E7" s="238">
        <v>6387</v>
      </c>
      <c r="F7" s="238">
        <v>6777</v>
      </c>
      <c r="G7" s="238">
        <v>7467</v>
      </c>
      <c r="H7" s="238">
        <v>8094</v>
      </c>
      <c r="I7" s="238">
        <v>8668</v>
      </c>
      <c r="J7" s="238">
        <v>9276</v>
      </c>
      <c r="K7" s="238">
        <v>9683</v>
      </c>
      <c r="L7" s="238">
        <v>10112</v>
      </c>
      <c r="M7" s="238">
        <v>10552</v>
      </c>
      <c r="N7" s="238">
        <v>11068</v>
      </c>
      <c r="O7" s="238">
        <v>11886</v>
      </c>
      <c r="P7" s="238">
        <v>12375</v>
      </c>
      <c r="Q7" s="238">
        <v>12682</v>
      </c>
      <c r="R7" s="237">
        <f t="shared" si="0"/>
        <v>2.4808080808080835E-2</v>
      </c>
      <c r="S7" s="237">
        <f t="shared" si="1"/>
        <v>0.25415348101265822</v>
      </c>
      <c r="T7" s="236" t="s">
        <v>345</v>
      </c>
      <c r="U7" s="237">
        <f>Q7/$W$1</f>
        <v>2.5081928630620046E-2</v>
      </c>
      <c r="V7" s="238"/>
      <c r="W7" s="238"/>
      <c r="X7" s="238"/>
      <c r="Y7" s="238"/>
      <c r="Z7" s="238"/>
    </row>
    <row r="8" spans="1:26" ht="15" customHeight="1" x14ac:dyDescent="0.2">
      <c r="A8" s="39" t="s">
        <v>67</v>
      </c>
      <c r="B8" s="238">
        <v>1275</v>
      </c>
      <c r="C8" s="238">
        <v>1393</v>
      </c>
      <c r="D8" s="238">
        <v>1521</v>
      </c>
      <c r="E8" s="238">
        <v>1640</v>
      </c>
      <c r="F8" s="238">
        <v>1836</v>
      </c>
      <c r="G8" s="238">
        <v>2019</v>
      </c>
      <c r="H8" s="238">
        <v>2639</v>
      </c>
      <c r="I8" s="238">
        <v>2986</v>
      </c>
      <c r="J8" s="238">
        <v>2516</v>
      </c>
      <c r="K8" s="238">
        <v>2628</v>
      </c>
      <c r="L8" s="238">
        <v>2794</v>
      </c>
      <c r="M8" s="238">
        <v>2879</v>
      </c>
      <c r="N8" s="238">
        <v>2961</v>
      </c>
      <c r="O8" s="238">
        <v>2949</v>
      </c>
      <c r="P8" s="238">
        <v>2947</v>
      </c>
      <c r="Q8" s="238">
        <v>2895</v>
      </c>
      <c r="R8" s="237">
        <f t="shared" si="0"/>
        <v>-1.7645062775704101E-2</v>
      </c>
      <c r="S8" s="237">
        <f t="shared" si="1"/>
        <v>3.6148890479599238E-2</v>
      </c>
      <c r="T8" s="236" t="s">
        <v>344</v>
      </c>
      <c r="U8" s="237">
        <f>Q8/$W$2</f>
        <v>2.5147453548874661E-2</v>
      </c>
      <c r="V8" s="238"/>
      <c r="W8" s="238"/>
      <c r="X8" s="238"/>
      <c r="Y8" s="238"/>
      <c r="Z8" s="238"/>
    </row>
    <row r="9" spans="1:26" ht="15" customHeight="1" x14ac:dyDescent="0.2">
      <c r="A9" s="39" t="s">
        <v>68</v>
      </c>
      <c r="B9" s="238">
        <v>1297</v>
      </c>
      <c r="C9" s="238">
        <v>1365</v>
      </c>
      <c r="D9" s="238">
        <v>1452</v>
      </c>
      <c r="E9" s="238">
        <v>1620</v>
      </c>
      <c r="F9" s="238">
        <v>1717</v>
      </c>
      <c r="G9" s="238">
        <v>1799</v>
      </c>
      <c r="H9" s="238">
        <v>1937</v>
      </c>
      <c r="I9" s="238">
        <v>2166</v>
      </c>
      <c r="J9" s="238">
        <v>2325</v>
      </c>
      <c r="K9" s="238">
        <v>2486</v>
      </c>
      <c r="L9" s="238">
        <v>2599</v>
      </c>
      <c r="M9" s="238">
        <v>2809</v>
      </c>
      <c r="N9" s="238">
        <v>2928</v>
      </c>
      <c r="O9" s="238">
        <v>3079</v>
      </c>
      <c r="P9" s="238">
        <v>3070</v>
      </c>
      <c r="Q9" s="238">
        <v>3122</v>
      </c>
      <c r="R9" s="237">
        <f t="shared" si="0"/>
        <v>1.693811074918572E-2</v>
      </c>
      <c r="S9" s="237">
        <f t="shared" si="1"/>
        <v>0.20123124278568683</v>
      </c>
      <c r="T9" s="236" t="s">
        <v>344</v>
      </c>
      <c r="U9" s="237">
        <f>Q9/$W$2</f>
        <v>2.7119291875504905E-2</v>
      </c>
      <c r="V9" s="238"/>
      <c r="W9" s="238"/>
      <c r="X9" s="238"/>
      <c r="Y9" s="238"/>
      <c r="Z9" s="238"/>
    </row>
    <row r="10" spans="1:26" ht="15" customHeight="1" x14ac:dyDescent="0.2">
      <c r="A10" s="39" t="s">
        <v>69</v>
      </c>
      <c r="B10" s="238">
        <v>4523</v>
      </c>
      <c r="C10" s="238">
        <v>4704</v>
      </c>
      <c r="D10" s="238">
        <v>4814</v>
      </c>
      <c r="E10" s="238">
        <v>4886</v>
      </c>
      <c r="F10" s="238">
        <v>5197</v>
      </c>
      <c r="G10" s="238">
        <v>5516</v>
      </c>
      <c r="H10" s="238">
        <v>5757</v>
      </c>
      <c r="I10" s="238">
        <v>5982</v>
      </c>
      <c r="J10" s="238">
        <v>6370</v>
      </c>
      <c r="K10" s="238">
        <v>6720</v>
      </c>
      <c r="L10" s="238">
        <v>7001</v>
      </c>
      <c r="M10" s="238">
        <v>7370</v>
      </c>
      <c r="N10" s="238">
        <v>7790</v>
      </c>
      <c r="O10" s="238">
        <v>8025</v>
      </c>
      <c r="P10" s="238">
        <v>8127</v>
      </c>
      <c r="Q10" s="238">
        <v>8304</v>
      </c>
      <c r="R10" s="237">
        <f t="shared" si="0"/>
        <v>2.1779254337393805E-2</v>
      </c>
      <c r="S10" s="237">
        <f t="shared" si="1"/>
        <v>0.18611626910441359</v>
      </c>
      <c r="T10" s="236" t="s">
        <v>345</v>
      </c>
      <c r="U10" s="237">
        <f>Q10/$W$1</f>
        <v>1.6423303528518285E-2</v>
      </c>
      <c r="V10" s="238"/>
      <c r="W10" s="238"/>
      <c r="X10" s="238"/>
      <c r="Y10" s="238"/>
      <c r="Z10" s="238"/>
    </row>
    <row r="11" spans="1:26" ht="15" customHeight="1" x14ac:dyDescent="0.2">
      <c r="A11" s="39" t="s">
        <v>70</v>
      </c>
      <c r="B11" s="238">
        <v>613</v>
      </c>
      <c r="C11" s="238">
        <v>653</v>
      </c>
      <c r="D11" s="238">
        <v>675</v>
      </c>
      <c r="E11" s="238">
        <v>718</v>
      </c>
      <c r="F11" s="238">
        <v>781</v>
      </c>
      <c r="G11" s="238">
        <v>831</v>
      </c>
      <c r="H11" s="238">
        <v>857</v>
      </c>
      <c r="I11" s="238">
        <v>946</v>
      </c>
      <c r="J11" s="238">
        <v>1019</v>
      </c>
      <c r="K11" s="238">
        <v>1003</v>
      </c>
      <c r="L11" s="238">
        <v>1043</v>
      </c>
      <c r="M11" s="238">
        <v>1062</v>
      </c>
      <c r="N11" s="238">
        <v>1076</v>
      </c>
      <c r="O11" s="238">
        <v>1078</v>
      </c>
      <c r="P11" s="238">
        <v>1039</v>
      </c>
      <c r="Q11" s="238">
        <v>1025</v>
      </c>
      <c r="R11" s="237">
        <f t="shared" si="0"/>
        <v>-1.3474494706448459E-2</v>
      </c>
      <c r="S11" s="237">
        <f t="shared" si="1"/>
        <v>-1.7257909875359578E-2</v>
      </c>
      <c r="T11" s="236" t="s">
        <v>344</v>
      </c>
      <c r="U11" s="237">
        <f>Q11/$W$2</f>
        <v>8.9036752634184899E-3</v>
      </c>
      <c r="V11" s="238"/>
      <c r="W11" s="238"/>
      <c r="X11" s="238"/>
      <c r="Y11" s="238"/>
      <c r="Z11" s="238"/>
    </row>
    <row r="12" spans="1:26" ht="15" customHeight="1" x14ac:dyDescent="0.2">
      <c r="A12" s="39" t="s">
        <v>71</v>
      </c>
      <c r="B12" s="238">
        <v>12105</v>
      </c>
      <c r="C12" s="238">
        <v>12180</v>
      </c>
      <c r="D12" s="238">
        <v>12354</v>
      </c>
      <c r="E12" s="238">
        <v>12885</v>
      </c>
      <c r="F12" s="238">
        <v>13541</v>
      </c>
      <c r="G12" s="238">
        <v>14506</v>
      </c>
      <c r="H12" s="238">
        <v>14881</v>
      </c>
      <c r="I12" s="238">
        <v>15674</v>
      </c>
      <c r="J12" s="238">
        <v>16537</v>
      </c>
      <c r="K12" s="238">
        <v>17176</v>
      </c>
      <c r="L12" s="238">
        <v>17878</v>
      </c>
      <c r="M12" s="238">
        <v>18476</v>
      </c>
      <c r="N12" s="238">
        <v>19539</v>
      </c>
      <c r="O12" s="238">
        <v>20242</v>
      </c>
      <c r="P12" s="238">
        <v>20416</v>
      </c>
      <c r="Q12" s="238">
        <v>20548</v>
      </c>
      <c r="R12" s="237">
        <f t="shared" si="0"/>
        <v>6.4655172413792261E-3</v>
      </c>
      <c r="S12" s="237">
        <f t="shared" si="1"/>
        <v>0.14934556438080326</v>
      </c>
      <c r="T12" s="236" t="s">
        <v>345</v>
      </c>
      <c r="U12" s="237">
        <f>Q12/$W$1</f>
        <v>4.0638974097301744E-2</v>
      </c>
      <c r="V12" s="238"/>
      <c r="W12" s="238"/>
      <c r="X12" s="238"/>
      <c r="Y12" s="238"/>
      <c r="Z12" s="238"/>
    </row>
    <row r="13" spans="1:26" ht="15" customHeight="1" x14ac:dyDescent="0.2">
      <c r="A13" s="39" t="s">
        <v>72</v>
      </c>
      <c r="B13" s="238">
        <v>6379</v>
      </c>
      <c r="C13" s="238">
        <v>6668</v>
      </c>
      <c r="D13" s="238">
        <v>7177</v>
      </c>
      <c r="E13" s="238">
        <v>7837</v>
      </c>
      <c r="F13" s="238">
        <v>8497</v>
      </c>
      <c r="G13" s="238">
        <v>9338</v>
      </c>
      <c r="H13" s="238">
        <v>10380</v>
      </c>
      <c r="I13" s="238">
        <v>11347</v>
      </c>
      <c r="J13" s="238">
        <v>12264</v>
      </c>
      <c r="K13" s="238">
        <v>13084</v>
      </c>
      <c r="L13" s="238">
        <v>13676</v>
      </c>
      <c r="M13" s="238">
        <v>14232</v>
      </c>
      <c r="N13" s="238">
        <v>14748</v>
      </c>
      <c r="O13" s="238">
        <v>15398</v>
      </c>
      <c r="P13" s="238">
        <v>15871</v>
      </c>
      <c r="Q13" s="238">
        <v>16170</v>
      </c>
      <c r="R13" s="237">
        <f t="shared" si="0"/>
        <v>1.8839392602860494E-2</v>
      </c>
      <c r="S13" s="237">
        <f t="shared" si="1"/>
        <v>0.18236326411231363</v>
      </c>
      <c r="T13" s="236" t="s">
        <v>345</v>
      </c>
      <c r="U13" s="237">
        <f>Q13/$W$1</f>
        <v>3.1980348995199984E-2</v>
      </c>
      <c r="V13" s="238"/>
      <c r="W13" s="238"/>
      <c r="X13" s="238"/>
      <c r="Y13" s="238"/>
      <c r="Z13" s="238"/>
    </row>
    <row r="14" spans="1:26" ht="15" customHeight="1" x14ac:dyDescent="0.2">
      <c r="A14" s="39" t="s">
        <v>73</v>
      </c>
      <c r="B14" s="238">
        <v>70</v>
      </c>
      <c r="C14" s="238">
        <v>76</v>
      </c>
      <c r="D14" s="238">
        <v>72</v>
      </c>
      <c r="E14" s="238">
        <v>76</v>
      </c>
      <c r="F14" s="238">
        <v>94</v>
      </c>
      <c r="G14" s="238">
        <v>113</v>
      </c>
      <c r="H14" s="238">
        <v>122</v>
      </c>
      <c r="I14" s="238">
        <v>126</v>
      </c>
      <c r="J14" s="238">
        <v>148</v>
      </c>
      <c r="K14" s="238">
        <v>150</v>
      </c>
      <c r="L14" s="238">
        <v>149</v>
      </c>
      <c r="M14" s="238">
        <v>161</v>
      </c>
      <c r="N14" s="238">
        <v>175</v>
      </c>
      <c r="O14" s="238">
        <v>176</v>
      </c>
      <c r="P14" s="238">
        <v>198</v>
      </c>
      <c r="Q14" s="238">
        <v>185</v>
      </c>
      <c r="R14" s="237">
        <f t="shared" si="0"/>
        <v>-6.5656565656565635E-2</v>
      </c>
      <c r="S14" s="237">
        <f t="shared" si="1"/>
        <v>0.24161073825503365</v>
      </c>
      <c r="T14" s="236" t="s">
        <v>344</v>
      </c>
      <c r="U14" s="237">
        <f>Q14/$W$2</f>
        <v>1.6070048036413861E-3</v>
      </c>
      <c r="V14" s="238"/>
      <c r="W14" s="238"/>
      <c r="X14" s="238"/>
      <c r="Y14" s="238"/>
      <c r="Z14" s="238"/>
    </row>
    <row r="15" spans="1:26" ht="15" customHeight="1" x14ac:dyDescent="0.2">
      <c r="A15" s="39" t="s">
        <v>74</v>
      </c>
      <c r="B15" s="238">
        <v>1418</v>
      </c>
      <c r="C15" s="238">
        <v>1460</v>
      </c>
      <c r="D15" s="238">
        <v>1542</v>
      </c>
      <c r="E15" s="238">
        <v>1670</v>
      </c>
      <c r="F15" s="238">
        <v>1846</v>
      </c>
      <c r="G15" s="238">
        <v>1988</v>
      </c>
      <c r="H15" s="238">
        <v>2069</v>
      </c>
      <c r="I15" s="238">
        <v>2125</v>
      </c>
      <c r="J15" s="238">
        <v>2158</v>
      </c>
      <c r="K15" s="238">
        <v>2176</v>
      </c>
      <c r="L15" s="238">
        <v>2177</v>
      </c>
      <c r="M15" s="238">
        <v>2182</v>
      </c>
      <c r="N15" s="238">
        <v>2197</v>
      </c>
      <c r="O15" s="238">
        <v>2255</v>
      </c>
      <c r="P15" s="238">
        <v>2211</v>
      </c>
      <c r="Q15" s="238">
        <v>2203</v>
      </c>
      <c r="R15" s="237">
        <f t="shared" si="0"/>
        <v>-3.6182722749886764E-3</v>
      </c>
      <c r="S15" s="237">
        <f>(Q15/L15)-1</f>
        <v>1.1943040881947642E-2</v>
      </c>
      <c r="T15" s="236" t="s">
        <v>344</v>
      </c>
      <c r="U15" s="237">
        <f>Q15/$W$2</f>
        <v>1.9136386932010668E-2</v>
      </c>
      <c r="V15" s="238"/>
      <c r="W15" s="238"/>
      <c r="X15" s="238"/>
      <c r="Y15" s="238"/>
      <c r="Z15" s="238"/>
    </row>
    <row r="16" spans="1:26" ht="15" customHeight="1" x14ac:dyDescent="0.2">
      <c r="A16" s="39" t="s">
        <v>75</v>
      </c>
      <c r="B16" s="238">
        <v>1929</v>
      </c>
      <c r="C16" s="238">
        <v>2134</v>
      </c>
      <c r="D16" s="238">
        <v>2230</v>
      </c>
      <c r="E16" s="238">
        <v>2557</v>
      </c>
      <c r="F16" s="238">
        <v>2955</v>
      </c>
      <c r="G16" s="238">
        <v>3409</v>
      </c>
      <c r="H16" s="238">
        <v>3895</v>
      </c>
      <c r="I16" s="238">
        <v>4352</v>
      </c>
      <c r="J16" s="238">
        <v>5089</v>
      </c>
      <c r="K16" s="238">
        <v>5668</v>
      </c>
      <c r="L16" s="238">
        <v>5966</v>
      </c>
      <c r="M16" s="238">
        <v>6395</v>
      </c>
      <c r="N16" s="238">
        <v>6674</v>
      </c>
      <c r="O16" s="238">
        <v>7157</v>
      </c>
      <c r="P16" s="238">
        <v>7697</v>
      </c>
      <c r="Q16" s="238">
        <v>8112</v>
      </c>
      <c r="R16" s="237">
        <f t="shared" si="0"/>
        <v>5.391711056255688E-2</v>
      </c>
      <c r="S16" s="237">
        <f t="shared" si="1"/>
        <v>0.35970499497150521</v>
      </c>
      <c r="T16" s="236" t="s">
        <v>345</v>
      </c>
      <c r="U16" s="237">
        <f>Q16/$W$1</f>
        <v>1.604357396716526E-2</v>
      </c>
      <c r="V16" s="238"/>
      <c r="W16" s="238"/>
      <c r="X16" s="238"/>
      <c r="Y16" s="238"/>
      <c r="Z16" s="238"/>
    </row>
    <row r="17" spans="1:26" ht="15" customHeight="1" x14ac:dyDescent="0.2">
      <c r="A17" s="39" t="s">
        <v>76</v>
      </c>
      <c r="B17" s="238">
        <v>7414</v>
      </c>
      <c r="C17" s="238">
        <v>8013</v>
      </c>
      <c r="D17" s="238">
        <v>8515</v>
      </c>
      <c r="E17" s="238">
        <v>9207</v>
      </c>
      <c r="F17" s="238">
        <v>9814</v>
      </c>
      <c r="G17" s="238">
        <v>10414</v>
      </c>
      <c r="H17" s="238">
        <v>11209</v>
      </c>
      <c r="I17" s="238">
        <v>12059</v>
      </c>
      <c r="J17" s="238">
        <v>13070</v>
      </c>
      <c r="K17" s="238">
        <v>13892</v>
      </c>
      <c r="L17" s="238">
        <v>15018</v>
      </c>
      <c r="M17" s="238">
        <v>16147</v>
      </c>
      <c r="N17" s="238">
        <v>17271</v>
      </c>
      <c r="O17" s="238">
        <v>18892</v>
      </c>
      <c r="P17" s="238">
        <v>20480</v>
      </c>
      <c r="Q17" s="238">
        <v>21712</v>
      </c>
      <c r="R17" s="237">
        <f t="shared" si="0"/>
        <v>6.0156249999999911E-2</v>
      </c>
      <c r="S17" s="237">
        <f t="shared" si="1"/>
        <v>0.44573178852044215</v>
      </c>
      <c r="T17" s="236" t="s">
        <v>345</v>
      </c>
      <c r="U17" s="237">
        <f>Q17/$W$1</f>
        <v>4.2941084563004453E-2</v>
      </c>
      <c r="V17" s="238"/>
      <c r="W17" s="238"/>
      <c r="X17" s="238"/>
      <c r="Y17" s="238"/>
      <c r="Z17" s="238"/>
    </row>
    <row r="18" spans="1:26" ht="15" customHeight="1" x14ac:dyDescent="0.2">
      <c r="A18" s="39" t="s">
        <v>77</v>
      </c>
      <c r="B18" s="238">
        <v>403</v>
      </c>
      <c r="C18" s="238">
        <v>446</v>
      </c>
      <c r="D18" s="238">
        <v>457</v>
      </c>
      <c r="E18" s="238">
        <v>469</v>
      </c>
      <c r="F18" s="238">
        <v>490</v>
      </c>
      <c r="G18" s="238">
        <v>556</v>
      </c>
      <c r="H18" s="238">
        <v>600</v>
      </c>
      <c r="I18" s="238">
        <v>636</v>
      </c>
      <c r="J18" s="238">
        <v>686</v>
      </c>
      <c r="K18" s="238">
        <v>724</v>
      </c>
      <c r="L18" s="238">
        <v>731</v>
      </c>
      <c r="M18" s="238">
        <v>777</v>
      </c>
      <c r="N18" s="238">
        <v>804</v>
      </c>
      <c r="O18" s="238">
        <v>811</v>
      </c>
      <c r="P18" s="238">
        <v>795</v>
      </c>
      <c r="Q18" s="238">
        <v>791</v>
      </c>
      <c r="R18" s="237">
        <f t="shared" si="0"/>
        <v>-5.031446540880502E-3</v>
      </c>
      <c r="S18" s="237">
        <f t="shared" si="1"/>
        <v>8.2079343365253132E-2</v>
      </c>
      <c r="T18" s="236" t="s">
        <v>344</v>
      </c>
      <c r="U18" s="237">
        <f>Q18/$W$2</f>
        <v>6.8710313496234401E-3</v>
      </c>
      <c r="V18" s="238"/>
      <c r="W18" s="238"/>
      <c r="X18" s="238"/>
      <c r="Y18" s="238"/>
      <c r="Z18" s="238"/>
    </row>
    <row r="19" spans="1:26" ht="15" customHeight="1" x14ac:dyDescent="0.2">
      <c r="A19" s="39" t="s">
        <v>78</v>
      </c>
      <c r="B19" s="238">
        <v>726</v>
      </c>
      <c r="C19" s="238">
        <v>773</v>
      </c>
      <c r="D19" s="238">
        <v>790</v>
      </c>
      <c r="E19" s="238">
        <v>836</v>
      </c>
      <c r="F19" s="238">
        <v>906</v>
      </c>
      <c r="G19" s="238">
        <v>1003</v>
      </c>
      <c r="H19" s="238">
        <v>1050</v>
      </c>
      <c r="I19" s="238">
        <v>1069</v>
      </c>
      <c r="J19" s="238">
        <v>1126</v>
      </c>
      <c r="K19" s="238">
        <v>1162</v>
      </c>
      <c r="L19" s="238">
        <v>1200</v>
      </c>
      <c r="M19" s="238">
        <v>1227</v>
      </c>
      <c r="N19" s="238">
        <v>1305</v>
      </c>
      <c r="O19" s="238">
        <v>1326</v>
      </c>
      <c r="P19" s="238">
        <v>1346</v>
      </c>
      <c r="Q19" s="238">
        <v>1361</v>
      </c>
      <c r="R19" s="237">
        <f t="shared" si="0"/>
        <v>1.1144130757800852E-2</v>
      </c>
      <c r="S19" s="237">
        <f t="shared" si="1"/>
        <v>0.13416666666666677</v>
      </c>
      <c r="T19" s="236" t="s">
        <v>344</v>
      </c>
      <c r="U19" s="237">
        <f>Q19/$W$2</f>
        <v>1.1822343447329332E-2</v>
      </c>
      <c r="V19" s="238"/>
      <c r="W19" s="238"/>
      <c r="X19" s="238"/>
      <c r="Y19" s="238"/>
      <c r="Z19" s="238"/>
    </row>
    <row r="20" spans="1:26" ht="15" customHeight="1" x14ac:dyDescent="0.2">
      <c r="A20" s="39" t="s">
        <v>79</v>
      </c>
      <c r="B20" s="238">
        <v>352</v>
      </c>
      <c r="C20" s="238">
        <v>418</v>
      </c>
      <c r="D20" s="238">
        <v>479</v>
      </c>
      <c r="E20" s="238">
        <v>472</v>
      </c>
      <c r="F20" s="238">
        <v>504</v>
      </c>
      <c r="G20" s="238">
        <v>587</v>
      </c>
      <c r="H20" s="238">
        <v>596</v>
      </c>
      <c r="I20" s="238">
        <v>638</v>
      </c>
      <c r="J20" s="238">
        <v>649</v>
      </c>
      <c r="K20" s="238">
        <v>653</v>
      </c>
      <c r="L20" s="238">
        <v>646</v>
      </c>
      <c r="M20" s="238">
        <v>663</v>
      </c>
      <c r="N20" s="238">
        <v>689</v>
      </c>
      <c r="O20" s="238">
        <v>715</v>
      </c>
      <c r="P20" s="238">
        <v>681</v>
      </c>
      <c r="Q20" s="238">
        <v>688</v>
      </c>
      <c r="R20" s="237">
        <f t="shared" si="0"/>
        <v>1.0279001468428861E-2</v>
      </c>
      <c r="S20" s="237">
        <f t="shared" si="1"/>
        <v>6.5015479876161075E-2</v>
      </c>
      <c r="T20" s="236" t="s">
        <v>344</v>
      </c>
      <c r="U20" s="237">
        <f>Q20/$W$2</f>
        <v>5.976320567055533E-3</v>
      </c>
      <c r="V20" s="238"/>
      <c r="W20" s="238"/>
      <c r="X20" s="238"/>
      <c r="Y20" s="238"/>
      <c r="Z20" s="238"/>
    </row>
    <row r="21" spans="1:26" ht="15" customHeight="1" x14ac:dyDescent="0.2">
      <c r="A21" s="39" t="s">
        <v>80</v>
      </c>
      <c r="B21" s="238">
        <v>11421</v>
      </c>
      <c r="C21" s="238">
        <v>11515</v>
      </c>
      <c r="D21" s="238">
        <v>11748</v>
      </c>
      <c r="E21" s="238">
        <v>12260</v>
      </c>
      <c r="F21" s="238">
        <v>12849</v>
      </c>
      <c r="G21" s="238">
        <v>13248</v>
      </c>
      <c r="H21" s="238">
        <v>13659</v>
      </c>
      <c r="I21" s="238">
        <v>14250</v>
      </c>
      <c r="J21" s="238">
        <v>15205</v>
      </c>
      <c r="K21" s="238">
        <v>16030</v>
      </c>
      <c r="L21" s="238">
        <v>16615</v>
      </c>
      <c r="M21" s="238">
        <v>17165</v>
      </c>
      <c r="N21" s="238">
        <v>18073</v>
      </c>
      <c r="O21" s="238">
        <v>18976</v>
      </c>
      <c r="P21" s="238">
        <v>19542</v>
      </c>
      <c r="Q21" s="238">
        <v>19776</v>
      </c>
      <c r="R21" s="237">
        <f t="shared" si="0"/>
        <v>1.1974209395148927E-2</v>
      </c>
      <c r="S21" s="237">
        <f t="shared" si="1"/>
        <v>0.19024977430033108</v>
      </c>
      <c r="T21" s="236" t="s">
        <v>345</v>
      </c>
      <c r="U21" s="237">
        <f>Q21/$W$1</f>
        <v>3.9112144819361462E-2</v>
      </c>
      <c r="V21" s="238"/>
      <c r="W21" s="238"/>
      <c r="X21" s="238"/>
      <c r="Y21" s="238"/>
      <c r="Z21" s="238"/>
    </row>
    <row r="22" spans="1:26" ht="15" customHeight="1" x14ac:dyDescent="0.2">
      <c r="A22" s="39" t="s">
        <v>81</v>
      </c>
      <c r="B22" s="238">
        <v>1716</v>
      </c>
      <c r="C22" s="238">
        <v>1810</v>
      </c>
      <c r="D22" s="238">
        <v>1880</v>
      </c>
      <c r="E22" s="238">
        <v>1933</v>
      </c>
      <c r="F22" s="238">
        <v>2123</v>
      </c>
      <c r="G22" s="238">
        <v>2304</v>
      </c>
      <c r="H22" s="238">
        <v>2395</v>
      </c>
      <c r="I22" s="238">
        <v>2445</v>
      </c>
      <c r="J22" s="238">
        <v>2560</v>
      </c>
      <c r="K22" s="238">
        <v>2719</v>
      </c>
      <c r="L22" s="238">
        <v>2857</v>
      </c>
      <c r="M22" s="238">
        <v>2908</v>
      </c>
      <c r="N22" s="238">
        <v>2971</v>
      </c>
      <c r="O22" s="238">
        <v>2994</v>
      </c>
      <c r="P22" s="238">
        <v>3053</v>
      </c>
      <c r="Q22" s="238">
        <v>3036</v>
      </c>
      <c r="R22" s="237">
        <f t="shared" si="0"/>
        <v>-5.568293481821196E-3</v>
      </c>
      <c r="S22" s="237">
        <f t="shared" si="1"/>
        <v>6.2653132656632859E-2</v>
      </c>
      <c r="T22" s="236" t="s">
        <v>344</v>
      </c>
      <c r="U22" s="237">
        <f>Q22/$W$2</f>
        <v>2.6372251804622961E-2</v>
      </c>
      <c r="V22" s="238"/>
      <c r="W22" s="238"/>
      <c r="X22" s="238"/>
      <c r="Y22" s="238"/>
      <c r="Z22" s="238"/>
    </row>
    <row r="23" spans="1:26" ht="15" customHeight="1" x14ac:dyDescent="0.2">
      <c r="A23" s="39" t="s">
        <v>10</v>
      </c>
      <c r="B23" s="238">
        <v>6529</v>
      </c>
      <c r="C23" s="238">
        <v>7069</v>
      </c>
      <c r="D23" s="238">
        <v>7544</v>
      </c>
      <c r="E23" s="238">
        <v>8327</v>
      </c>
      <c r="F23" s="238">
        <v>9275</v>
      </c>
      <c r="G23" s="238">
        <v>9751</v>
      </c>
      <c r="H23" s="238">
        <v>10273</v>
      </c>
      <c r="I23" s="238">
        <v>10813</v>
      </c>
      <c r="J23" s="238">
        <v>11541</v>
      </c>
      <c r="K23" s="238">
        <v>12094</v>
      </c>
      <c r="L23" s="238">
        <v>12626</v>
      </c>
      <c r="M23" s="238">
        <v>12915</v>
      </c>
      <c r="N23" s="238">
        <v>13210</v>
      </c>
      <c r="O23" s="238">
        <v>13599</v>
      </c>
      <c r="P23" s="238">
        <v>13769</v>
      </c>
      <c r="Q23" s="238">
        <v>13809</v>
      </c>
      <c r="R23" s="237">
        <f t="shared" si="0"/>
        <v>2.9050766213958301E-3</v>
      </c>
      <c r="S23" s="237">
        <f t="shared" si="1"/>
        <v>9.3695548867416489E-2</v>
      </c>
      <c r="T23" s="236" t="s">
        <v>345</v>
      </c>
      <c r="U23" s="237">
        <f>Q23/$W$1</f>
        <v>2.7310862045437017E-2</v>
      </c>
      <c r="V23" s="238"/>
      <c r="W23" s="238"/>
      <c r="X23" s="238"/>
      <c r="Y23" s="238"/>
      <c r="Z23" s="238"/>
    </row>
    <row r="24" spans="1:26" ht="15" customHeight="1" x14ac:dyDescent="0.2">
      <c r="A24" s="39" t="s">
        <v>82</v>
      </c>
      <c r="B24" s="238">
        <v>293</v>
      </c>
      <c r="C24" s="238">
        <v>314</v>
      </c>
      <c r="D24" s="238">
        <v>355</v>
      </c>
      <c r="E24" s="238">
        <v>376</v>
      </c>
      <c r="F24" s="238">
        <v>403</v>
      </c>
      <c r="G24" s="238">
        <v>420</v>
      </c>
      <c r="H24" s="238">
        <v>449</v>
      </c>
      <c r="I24" s="238">
        <v>491</v>
      </c>
      <c r="J24" s="238">
        <v>515</v>
      </c>
      <c r="K24" s="238">
        <v>508</v>
      </c>
      <c r="L24" s="238">
        <v>507</v>
      </c>
      <c r="M24" s="238">
        <v>515</v>
      </c>
      <c r="N24" s="238">
        <v>524</v>
      </c>
      <c r="O24" s="238">
        <v>514</v>
      </c>
      <c r="P24" s="238">
        <v>513</v>
      </c>
      <c r="Q24" s="238">
        <v>494</v>
      </c>
      <c r="R24" s="237">
        <f t="shared" si="0"/>
        <v>-3.703703703703709E-2</v>
      </c>
      <c r="S24" s="237">
        <f t="shared" si="1"/>
        <v>-2.5641025641025661E-2</v>
      </c>
      <c r="T24" s="236" t="s">
        <v>344</v>
      </c>
      <c r="U24" s="237">
        <f>Q24/$W$2</f>
        <v>4.2911371513451061E-3</v>
      </c>
      <c r="V24" s="238"/>
      <c r="W24" s="238"/>
      <c r="X24" s="238"/>
      <c r="Y24" s="238"/>
      <c r="Z24" s="238"/>
    </row>
    <row r="25" spans="1:26" ht="15" customHeight="1" x14ac:dyDescent="0.2">
      <c r="A25" s="39" t="s">
        <v>83</v>
      </c>
      <c r="B25" s="238">
        <v>12119</v>
      </c>
      <c r="C25" s="238">
        <v>12375</v>
      </c>
      <c r="D25" s="238">
        <v>12713</v>
      </c>
      <c r="E25" s="238">
        <v>13361</v>
      </c>
      <c r="F25" s="238">
        <v>13933</v>
      </c>
      <c r="G25" s="238">
        <v>14858</v>
      </c>
      <c r="H25" s="238">
        <v>15525</v>
      </c>
      <c r="I25" s="238">
        <v>16215</v>
      </c>
      <c r="J25" s="238">
        <v>17166</v>
      </c>
      <c r="K25" s="238">
        <v>18109</v>
      </c>
      <c r="L25" s="238">
        <v>18755</v>
      </c>
      <c r="M25" s="238">
        <v>19360</v>
      </c>
      <c r="N25" s="238">
        <v>20223</v>
      </c>
      <c r="O25" s="238">
        <v>21226</v>
      </c>
      <c r="P25" s="238">
        <v>22053</v>
      </c>
      <c r="Q25" s="238">
        <v>22559</v>
      </c>
      <c r="R25" s="237">
        <f t="shared" si="0"/>
        <v>2.2944724073822087E-2</v>
      </c>
      <c r="S25" s="237">
        <f t="shared" si="1"/>
        <v>0.20282591308984266</v>
      </c>
      <c r="T25" s="236" t="s">
        <v>345</v>
      </c>
      <c r="U25" s="237">
        <f>Q25/$W$1</f>
        <v>4.461624570084826E-2</v>
      </c>
      <c r="V25" s="238"/>
      <c r="W25" s="238"/>
      <c r="X25" s="238"/>
      <c r="Y25" s="238"/>
      <c r="Z25" s="238"/>
    </row>
    <row r="26" spans="1:26" ht="15" customHeight="1" x14ac:dyDescent="0.2">
      <c r="A26" s="39" t="s">
        <v>84</v>
      </c>
      <c r="B26" s="238">
        <v>737</v>
      </c>
      <c r="C26" s="238">
        <v>716</v>
      </c>
      <c r="D26" s="238">
        <v>806</v>
      </c>
      <c r="E26" s="238">
        <v>846</v>
      </c>
      <c r="F26" s="238">
        <v>891</v>
      </c>
      <c r="G26" s="238">
        <v>912</v>
      </c>
      <c r="H26" s="238">
        <v>981</v>
      </c>
      <c r="I26" s="238">
        <v>1067</v>
      </c>
      <c r="J26" s="238">
        <v>1083</v>
      </c>
      <c r="K26" s="238">
        <v>1145</v>
      </c>
      <c r="L26" s="238">
        <v>1185</v>
      </c>
      <c r="M26" s="238">
        <v>1206</v>
      </c>
      <c r="N26" s="238">
        <v>1228</v>
      </c>
      <c r="O26" s="238">
        <v>1218</v>
      </c>
      <c r="P26" s="238">
        <v>1141</v>
      </c>
      <c r="Q26" s="238">
        <v>1090</v>
      </c>
      <c r="R26" s="237">
        <f t="shared" si="0"/>
        <v>-4.4697633654688818E-2</v>
      </c>
      <c r="S26" s="237">
        <f t="shared" si="1"/>
        <v>-8.0168776371308037E-2</v>
      </c>
      <c r="T26" s="236" t="s">
        <v>344</v>
      </c>
      <c r="U26" s="237">
        <f>Q26/$W$2</f>
        <v>9.468298572806004E-3</v>
      </c>
      <c r="V26" s="238"/>
      <c r="W26" s="238"/>
      <c r="X26" s="238"/>
      <c r="Y26" s="238"/>
      <c r="Z26" s="238"/>
    </row>
    <row r="27" spans="1:26" ht="15" customHeight="1" x14ac:dyDescent="0.2">
      <c r="A27" s="39" t="s">
        <v>85</v>
      </c>
      <c r="B27" s="238">
        <v>164</v>
      </c>
      <c r="C27" s="238">
        <v>186</v>
      </c>
      <c r="D27" s="238">
        <v>199</v>
      </c>
      <c r="E27" s="238">
        <v>230</v>
      </c>
      <c r="F27" s="238">
        <v>267</v>
      </c>
      <c r="G27" s="238">
        <v>283</v>
      </c>
      <c r="H27" s="238">
        <v>275</v>
      </c>
      <c r="I27" s="238">
        <v>310</v>
      </c>
      <c r="J27" s="238">
        <v>322</v>
      </c>
      <c r="K27" s="238">
        <v>337</v>
      </c>
      <c r="L27" s="238">
        <v>378</v>
      </c>
      <c r="M27" s="238">
        <v>398</v>
      </c>
      <c r="N27" s="238">
        <v>409</v>
      </c>
      <c r="O27" s="238">
        <v>408</v>
      </c>
      <c r="P27" s="238">
        <v>410</v>
      </c>
      <c r="Q27" s="238">
        <v>414</v>
      </c>
      <c r="R27" s="237">
        <f t="shared" si="0"/>
        <v>9.7560975609756184E-3</v>
      </c>
      <c r="S27" s="237">
        <f t="shared" si="1"/>
        <v>9.5238095238095344E-2</v>
      </c>
      <c r="T27" s="236" t="s">
        <v>344</v>
      </c>
      <c r="U27" s="237">
        <f>Q27/$W$2</f>
        <v>3.5962161551758584E-3</v>
      </c>
      <c r="V27" s="238"/>
      <c r="W27" s="238"/>
      <c r="X27" s="238"/>
      <c r="Y27" s="238"/>
      <c r="Z27" s="238"/>
    </row>
    <row r="28" spans="1:26" ht="15" customHeight="1" x14ac:dyDescent="0.2">
      <c r="A28" s="39" t="s">
        <v>86</v>
      </c>
      <c r="B28" s="238">
        <v>4968</v>
      </c>
      <c r="C28" s="238">
        <v>5242</v>
      </c>
      <c r="D28" s="238">
        <v>5584</v>
      </c>
      <c r="E28" s="238">
        <v>5984</v>
      </c>
      <c r="F28" s="238">
        <v>6526</v>
      </c>
      <c r="G28" s="238">
        <v>6852</v>
      </c>
      <c r="H28" s="238">
        <v>7186</v>
      </c>
      <c r="I28" s="238">
        <v>7604</v>
      </c>
      <c r="J28" s="238">
        <v>8110</v>
      </c>
      <c r="K28" s="238">
        <v>8754</v>
      </c>
      <c r="L28" s="238">
        <v>9336</v>
      </c>
      <c r="M28" s="238">
        <v>9789</v>
      </c>
      <c r="N28" s="238">
        <v>10102</v>
      </c>
      <c r="O28" s="238">
        <v>10346</v>
      </c>
      <c r="P28" s="238">
        <v>10419</v>
      </c>
      <c r="Q28" s="238">
        <v>10313</v>
      </c>
      <c r="R28" s="237">
        <f t="shared" si="0"/>
        <v>-1.0173721086476628E-2</v>
      </c>
      <c r="S28" s="237">
        <f t="shared" si="1"/>
        <v>0.10464867180805482</v>
      </c>
      <c r="T28" s="236" t="s">
        <v>344</v>
      </c>
      <c r="U28" s="237">
        <f>Q28/$W$2</f>
        <v>8.9584002918668179E-2</v>
      </c>
      <c r="V28" s="238"/>
      <c r="W28" s="238"/>
      <c r="X28" s="238"/>
      <c r="Y28" s="238"/>
      <c r="Z28" s="238"/>
    </row>
    <row r="29" spans="1:26" ht="15" customHeight="1" x14ac:dyDescent="0.2">
      <c r="A29" s="39" t="s">
        <v>87</v>
      </c>
      <c r="B29" s="238">
        <v>8381</v>
      </c>
      <c r="C29" s="238">
        <v>8482</v>
      </c>
      <c r="D29" s="238">
        <v>8642</v>
      </c>
      <c r="E29" s="238">
        <v>9096</v>
      </c>
      <c r="F29" s="238">
        <v>9653</v>
      </c>
      <c r="G29" s="238">
        <v>10210</v>
      </c>
      <c r="H29" s="238">
        <v>10829</v>
      </c>
      <c r="I29" s="238">
        <v>11639</v>
      </c>
      <c r="J29" s="238">
        <v>12499</v>
      </c>
      <c r="K29" s="238">
        <v>13147</v>
      </c>
      <c r="L29" s="238">
        <v>13598</v>
      </c>
      <c r="M29" s="238">
        <v>14417</v>
      </c>
      <c r="N29" s="238">
        <v>15079</v>
      </c>
      <c r="O29" s="238">
        <v>15815</v>
      </c>
      <c r="P29" s="238">
        <v>16208</v>
      </c>
      <c r="Q29" s="238">
        <v>16296</v>
      </c>
      <c r="R29" s="237">
        <f t="shared" si="0"/>
        <v>5.4294175715696724E-3</v>
      </c>
      <c r="S29" s="237">
        <f t="shared" si="1"/>
        <v>0.19841153110751586</v>
      </c>
      <c r="T29" s="236" t="s">
        <v>345</v>
      </c>
      <c r="U29" s="237">
        <f>Q29/$W$1</f>
        <v>3.22295465198379E-2</v>
      </c>
      <c r="V29" s="238"/>
      <c r="W29" s="238"/>
      <c r="X29" s="238"/>
      <c r="Y29" s="238"/>
      <c r="Z29" s="238"/>
    </row>
    <row r="30" spans="1:26" ht="15" customHeight="1" x14ac:dyDescent="0.2">
      <c r="A30" s="39" t="s">
        <v>88</v>
      </c>
      <c r="B30" s="238">
        <v>10982</v>
      </c>
      <c r="C30" s="238">
        <v>11276</v>
      </c>
      <c r="D30" s="238">
        <v>11690</v>
      </c>
      <c r="E30" s="238">
        <v>12384</v>
      </c>
      <c r="F30" s="238">
        <v>13237</v>
      </c>
      <c r="G30" s="238">
        <v>14020</v>
      </c>
      <c r="H30" s="238">
        <v>14816</v>
      </c>
      <c r="I30" s="238">
        <v>15840</v>
      </c>
      <c r="J30" s="238">
        <v>17053</v>
      </c>
      <c r="K30" s="238">
        <v>18063</v>
      </c>
      <c r="L30" s="238">
        <v>19099</v>
      </c>
      <c r="M30" s="238">
        <v>20062</v>
      </c>
      <c r="N30" s="238">
        <v>21073</v>
      </c>
      <c r="O30" s="238">
        <v>22054</v>
      </c>
      <c r="P30" s="238">
        <v>23011</v>
      </c>
      <c r="Q30" s="238">
        <v>23319</v>
      </c>
      <c r="R30" s="237">
        <f t="shared" si="0"/>
        <v>1.3384902872539239E-2</v>
      </c>
      <c r="S30" s="237">
        <f t="shared" si="1"/>
        <v>0.22095397664799199</v>
      </c>
      <c r="T30" s="236" t="s">
        <v>344</v>
      </c>
      <c r="U30" s="237">
        <f>Q30/$W$2</f>
        <v>0.20256078387088369</v>
      </c>
      <c r="V30" s="238"/>
      <c r="W30" s="238"/>
      <c r="X30" s="238"/>
      <c r="Y30" s="238"/>
      <c r="Z30" s="238"/>
    </row>
    <row r="31" spans="1:26" ht="15" customHeight="1" x14ac:dyDescent="0.2">
      <c r="A31" s="39" t="s">
        <v>89</v>
      </c>
      <c r="B31" s="238">
        <v>3199</v>
      </c>
      <c r="C31" s="238">
        <v>3216</v>
      </c>
      <c r="D31" s="238">
        <v>3293</v>
      </c>
      <c r="E31" s="238">
        <v>3510</v>
      </c>
      <c r="F31" s="238">
        <v>3816</v>
      </c>
      <c r="G31" s="238">
        <v>4123</v>
      </c>
      <c r="H31" s="238">
        <v>4286</v>
      </c>
      <c r="I31" s="238">
        <v>4407</v>
      </c>
      <c r="J31" s="238">
        <v>4672</v>
      </c>
      <c r="K31" s="238">
        <v>4890</v>
      </c>
      <c r="L31" s="238">
        <v>5048</v>
      </c>
      <c r="M31" s="238">
        <v>5165</v>
      </c>
      <c r="N31" s="238">
        <v>5248</v>
      </c>
      <c r="O31" s="238">
        <v>5342</v>
      </c>
      <c r="P31" s="238">
        <v>5371</v>
      </c>
      <c r="Q31" s="238">
        <v>5265</v>
      </c>
      <c r="R31" s="237">
        <f t="shared" si="0"/>
        <v>-1.9735617203500255E-2</v>
      </c>
      <c r="S31" s="237">
        <f t="shared" si="1"/>
        <v>4.2987321711569049E-2</v>
      </c>
      <c r="T31" s="236" t="s">
        <v>344</v>
      </c>
      <c r="U31" s="237">
        <f>Q31/$W$2</f>
        <v>4.5734488060388635E-2</v>
      </c>
      <c r="V31" s="238"/>
      <c r="W31" s="238"/>
      <c r="X31" s="238"/>
      <c r="Y31" s="238"/>
      <c r="Z31" s="238"/>
    </row>
    <row r="32" spans="1:26" ht="15" customHeight="1" x14ac:dyDescent="0.2">
      <c r="A32" s="39" t="s">
        <v>90</v>
      </c>
      <c r="B32" s="238">
        <v>450</v>
      </c>
      <c r="C32" s="238">
        <v>506</v>
      </c>
      <c r="D32" s="238">
        <v>523</v>
      </c>
      <c r="E32" s="238">
        <v>558</v>
      </c>
      <c r="F32" s="238">
        <v>619</v>
      </c>
      <c r="G32" s="238">
        <v>660</v>
      </c>
      <c r="H32" s="238">
        <v>654</v>
      </c>
      <c r="I32" s="238">
        <v>688</v>
      </c>
      <c r="J32" s="238">
        <v>708</v>
      </c>
      <c r="K32" s="238">
        <v>720</v>
      </c>
      <c r="L32" s="238">
        <v>753</v>
      </c>
      <c r="M32" s="238">
        <v>778</v>
      </c>
      <c r="N32" s="238">
        <v>781</v>
      </c>
      <c r="O32" s="238">
        <v>793</v>
      </c>
      <c r="P32" s="238">
        <v>779</v>
      </c>
      <c r="Q32" s="238">
        <v>781</v>
      </c>
      <c r="R32" s="237">
        <f t="shared" si="0"/>
        <v>2.5673940949935137E-3</v>
      </c>
      <c r="S32" s="237">
        <f t="shared" si="1"/>
        <v>3.7184594953519223E-2</v>
      </c>
      <c r="T32" s="236" t="s">
        <v>344</v>
      </c>
      <c r="U32" s="237">
        <f>Q32/$W$2</f>
        <v>6.7841662251022835E-3</v>
      </c>
      <c r="V32" s="238"/>
      <c r="W32" s="238"/>
      <c r="X32" s="238"/>
      <c r="Y32" s="238"/>
      <c r="Z32" s="238"/>
    </row>
    <row r="33" spans="1:26" ht="15" customHeight="1" x14ac:dyDescent="0.2">
      <c r="A33" s="39" t="s">
        <v>91</v>
      </c>
      <c r="B33" s="238">
        <v>115</v>
      </c>
      <c r="C33" s="238">
        <v>120</v>
      </c>
      <c r="D33" s="238">
        <v>126</v>
      </c>
      <c r="E33" s="238">
        <v>159</v>
      </c>
      <c r="F33" s="238">
        <v>197</v>
      </c>
      <c r="G33" s="238">
        <v>207</v>
      </c>
      <c r="H33" s="238">
        <v>228</v>
      </c>
      <c r="I33" s="238">
        <v>249</v>
      </c>
      <c r="J33" s="238">
        <v>264</v>
      </c>
      <c r="K33" s="238">
        <v>257</v>
      </c>
      <c r="L33" s="238">
        <v>262</v>
      </c>
      <c r="M33" s="238">
        <v>265</v>
      </c>
      <c r="N33" s="238">
        <v>262</v>
      </c>
      <c r="O33" s="238">
        <v>279</v>
      </c>
      <c r="P33" s="238">
        <v>279</v>
      </c>
      <c r="Q33" s="238">
        <v>288</v>
      </c>
      <c r="R33" s="237">
        <f t="shared" si="0"/>
        <v>3.2258064516129004E-2</v>
      </c>
      <c r="S33" s="237">
        <f t="shared" si="1"/>
        <v>9.92366412213741E-2</v>
      </c>
      <c r="T33" s="236" t="s">
        <v>344</v>
      </c>
      <c r="U33" s="237">
        <f>Q33/$W$2</f>
        <v>2.5017155862092928E-3</v>
      </c>
      <c r="V33" s="238"/>
      <c r="W33" s="238"/>
      <c r="X33" s="238"/>
      <c r="Y33" s="238"/>
      <c r="Z33" s="238"/>
    </row>
    <row r="34" spans="1:26" ht="15" customHeight="1" x14ac:dyDescent="0.2">
      <c r="A34" s="39" t="s">
        <v>92</v>
      </c>
      <c r="B34" s="238">
        <v>5024</v>
      </c>
      <c r="C34" s="238">
        <v>5098</v>
      </c>
      <c r="D34" s="238">
        <v>5303</v>
      </c>
      <c r="E34" s="238">
        <v>5715</v>
      </c>
      <c r="F34" s="238">
        <v>6035</v>
      </c>
      <c r="G34" s="238">
        <v>6265</v>
      </c>
      <c r="H34" s="238">
        <v>6341</v>
      </c>
      <c r="I34" s="238">
        <v>6656</v>
      </c>
      <c r="J34" s="238">
        <v>7039</v>
      </c>
      <c r="K34" s="238">
        <v>7446</v>
      </c>
      <c r="L34" s="238">
        <v>7622</v>
      </c>
      <c r="M34" s="238">
        <v>7709</v>
      </c>
      <c r="N34" s="238">
        <v>7907</v>
      </c>
      <c r="O34" s="238">
        <v>8225</v>
      </c>
      <c r="P34" s="238">
        <v>8488</v>
      </c>
      <c r="Q34" s="238">
        <v>8627</v>
      </c>
      <c r="R34" s="237">
        <f t="shared" si="0"/>
        <v>1.6376060320452357E-2</v>
      </c>
      <c r="S34" s="237">
        <f t="shared" si="1"/>
        <v>0.13185515612700072</v>
      </c>
      <c r="T34" s="236" t="s">
        <v>345</v>
      </c>
      <c r="U34" s="237">
        <f>Q34/$W$1</f>
        <v>1.7062119405169465E-2</v>
      </c>
      <c r="V34" s="238"/>
      <c r="W34" s="238"/>
      <c r="X34" s="238"/>
      <c r="Y34" s="238"/>
      <c r="Z34" s="238"/>
    </row>
    <row r="35" spans="1:26" ht="15" customHeight="1" x14ac:dyDescent="0.2">
      <c r="A35" s="39" t="s">
        <v>1</v>
      </c>
      <c r="B35" s="238">
        <v>927</v>
      </c>
      <c r="C35" s="238">
        <v>973</v>
      </c>
      <c r="D35" s="238">
        <v>998</v>
      </c>
      <c r="E35" s="238">
        <v>1099</v>
      </c>
      <c r="F35" s="238">
        <v>1253</v>
      </c>
      <c r="G35" s="238">
        <v>1312</v>
      </c>
      <c r="H35" s="238">
        <v>1337</v>
      </c>
      <c r="I35" s="238">
        <v>1431</v>
      </c>
      <c r="J35" s="238">
        <v>1487</v>
      </c>
      <c r="K35" s="238">
        <v>1496</v>
      </c>
      <c r="L35" s="238">
        <v>1532</v>
      </c>
      <c r="M35" s="238">
        <v>1530</v>
      </c>
      <c r="N35" s="238">
        <v>1571</v>
      </c>
      <c r="O35" s="238">
        <v>1646</v>
      </c>
      <c r="P35" s="238">
        <v>1734</v>
      </c>
      <c r="Q35" s="238">
        <v>1735</v>
      </c>
      <c r="R35" s="237">
        <f t="shared" si="0"/>
        <v>5.7670126874276306E-4</v>
      </c>
      <c r="S35" s="237">
        <f t="shared" si="1"/>
        <v>0.13250652741514357</v>
      </c>
      <c r="T35" s="236" t="s">
        <v>344</v>
      </c>
      <c r="U35" s="237">
        <f>Q35/$W$2</f>
        <v>1.5071099104420567E-2</v>
      </c>
      <c r="V35" s="238"/>
      <c r="W35" s="238"/>
      <c r="X35" s="238"/>
      <c r="Y35" s="238"/>
      <c r="Z35" s="238"/>
    </row>
    <row r="36" spans="1:26" ht="15" customHeight="1" x14ac:dyDescent="0.2">
      <c r="A36" s="39" t="s">
        <v>93</v>
      </c>
      <c r="B36" s="238">
        <v>4278</v>
      </c>
      <c r="C36" s="238">
        <v>4656</v>
      </c>
      <c r="D36" s="238">
        <v>4944</v>
      </c>
      <c r="E36" s="238">
        <v>5428</v>
      </c>
      <c r="F36" s="238">
        <v>5776</v>
      </c>
      <c r="G36" s="238">
        <v>6278</v>
      </c>
      <c r="H36" s="238">
        <v>6849</v>
      </c>
      <c r="I36" s="238">
        <v>7619</v>
      </c>
      <c r="J36" s="238">
        <v>8638</v>
      </c>
      <c r="K36" s="238">
        <v>9709</v>
      </c>
      <c r="L36" s="238">
        <v>10542</v>
      </c>
      <c r="M36" s="238">
        <v>11413</v>
      </c>
      <c r="N36" s="238">
        <v>12421</v>
      </c>
      <c r="O36" s="238">
        <v>13582</v>
      </c>
      <c r="P36" s="238">
        <v>14526</v>
      </c>
      <c r="Q36" s="238">
        <v>15261</v>
      </c>
      <c r="R36" s="237">
        <f t="shared" si="0"/>
        <v>5.0598926063610161E-2</v>
      </c>
      <c r="S36" s="237">
        <f t="shared" si="1"/>
        <v>0.44763801935116687</v>
      </c>
      <c r="T36" s="236" t="s">
        <v>345</v>
      </c>
      <c r="U36" s="237">
        <f>Q36/$W$1</f>
        <v>3.0182566853169258E-2</v>
      </c>
      <c r="V36" s="238"/>
      <c r="W36" s="238"/>
      <c r="X36" s="238"/>
      <c r="Y36" s="238"/>
      <c r="Z36" s="238"/>
    </row>
    <row r="37" spans="1:26" ht="15" customHeight="1" x14ac:dyDescent="0.2">
      <c r="A37" s="39" t="s">
        <v>94</v>
      </c>
      <c r="B37" s="238">
        <v>492</v>
      </c>
      <c r="C37" s="238">
        <v>502</v>
      </c>
      <c r="D37" s="238">
        <v>543</v>
      </c>
      <c r="E37" s="238">
        <v>565</v>
      </c>
      <c r="F37" s="238">
        <v>578</v>
      </c>
      <c r="G37" s="238">
        <v>631</v>
      </c>
      <c r="H37" s="238">
        <v>671</v>
      </c>
      <c r="I37" s="238">
        <v>685</v>
      </c>
      <c r="J37" s="238">
        <v>709</v>
      </c>
      <c r="K37" s="238">
        <v>715</v>
      </c>
      <c r="L37" s="238">
        <v>737</v>
      </c>
      <c r="M37" s="238">
        <v>744</v>
      </c>
      <c r="N37" s="238">
        <v>752</v>
      </c>
      <c r="O37" s="238">
        <v>771</v>
      </c>
      <c r="P37" s="238">
        <v>759</v>
      </c>
      <c r="Q37" s="238">
        <v>737</v>
      </c>
      <c r="R37" s="237">
        <f t="shared" si="0"/>
        <v>-2.8985507246376829E-2</v>
      </c>
      <c r="S37" s="237">
        <f t="shared" si="1"/>
        <v>0</v>
      </c>
      <c r="T37" s="236" t="s">
        <v>344</v>
      </c>
      <c r="U37" s="237">
        <f>Q37/$W$2</f>
        <v>6.4019596772091972E-3</v>
      </c>
      <c r="V37" s="238"/>
      <c r="W37" s="238"/>
      <c r="X37" s="238"/>
      <c r="Y37" s="238"/>
      <c r="Z37" s="238"/>
    </row>
    <row r="38" spans="1:26" ht="15" customHeight="1" x14ac:dyDescent="0.2">
      <c r="A38" s="39" t="s">
        <v>95</v>
      </c>
      <c r="B38" s="238">
        <v>8427</v>
      </c>
      <c r="C38" s="238">
        <v>8513</v>
      </c>
      <c r="D38" s="238">
        <v>8541</v>
      </c>
      <c r="E38" s="238">
        <v>8824</v>
      </c>
      <c r="F38" s="238">
        <v>9277</v>
      </c>
      <c r="G38" s="238">
        <v>9759</v>
      </c>
      <c r="H38" s="238">
        <v>10051</v>
      </c>
      <c r="I38" s="238">
        <v>10633</v>
      </c>
      <c r="J38" s="238">
        <v>11477</v>
      </c>
      <c r="K38" s="238">
        <v>12023</v>
      </c>
      <c r="L38" s="238">
        <v>12422</v>
      </c>
      <c r="M38" s="238">
        <v>12821</v>
      </c>
      <c r="N38" s="238">
        <v>13368</v>
      </c>
      <c r="O38" s="238">
        <v>13879</v>
      </c>
      <c r="P38" s="238">
        <v>14326</v>
      </c>
      <c r="Q38" s="238">
        <v>14735</v>
      </c>
      <c r="R38" s="237">
        <f t="shared" si="0"/>
        <v>2.8549490436967861E-2</v>
      </c>
      <c r="S38" s="237">
        <f t="shared" si="1"/>
        <v>0.18620189985509583</v>
      </c>
      <c r="T38" s="236" t="s">
        <v>345</v>
      </c>
      <c r="U38" s="237">
        <f>Q38/$W$1</f>
        <v>2.9142266075712537E-2</v>
      </c>
      <c r="V38" s="238"/>
      <c r="W38" s="238"/>
      <c r="X38" s="238"/>
      <c r="Y38" s="238"/>
      <c r="Z38" s="238"/>
    </row>
    <row r="39" spans="1:26" ht="15" customHeight="1" x14ac:dyDescent="0.2">
      <c r="A39" s="39" t="s">
        <v>96</v>
      </c>
      <c r="B39" s="238">
        <v>5334</v>
      </c>
      <c r="C39" s="238">
        <v>5546</v>
      </c>
      <c r="D39" s="238">
        <v>5657</v>
      </c>
      <c r="E39" s="238">
        <v>5945</v>
      </c>
      <c r="F39" s="238">
        <v>6211</v>
      </c>
      <c r="G39" s="238">
        <v>6516</v>
      </c>
      <c r="H39" s="238">
        <v>6686</v>
      </c>
      <c r="I39" s="238">
        <v>7075</v>
      </c>
      <c r="J39" s="238">
        <v>7693</v>
      </c>
      <c r="K39" s="238">
        <v>8049</v>
      </c>
      <c r="L39" s="238">
        <v>8368</v>
      </c>
      <c r="M39" s="238">
        <v>8752</v>
      </c>
      <c r="N39" s="238">
        <v>9429</v>
      </c>
      <c r="O39" s="238">
        <v>10129</v>
      </c>
      <c r="P39" s="238">
        <v>10626</v>
      </c>
      <c r="Q39" s="238">
        <v>10984</v>
      </c>
      <c r="R39" s="237">
        <f t="shared" si="0"/>
        <v>3.3690946734425076E-2</v>
      </c>
      <c r="S39" s="237">
        <f t="shared" si="1"/>
        <v>0.31261950286806894</v>
      </c>
      <c r="T39" s="236" t="s">
        <v>345</v>
      </c>
      <c r="U39" s="237">
        <f>Q39/$W$1</f>
        <v>2.1723695322404243E-2</v>
      </c>
      <c r="V39" s="238"/>
      <c r="W39" s="238"/>
      <c r="X39" s="238"/>
      <c r="Y39" s="238"/>
      <c r="Z39" s="238"/>
    </row>
    <row r="40" spans="1:26" ht="15" customHeight="1" x14ac:dyDescent="0.2">
      <c r="A40" s="39" t="s">
        <v>97</v>
      </c>
      <c r="B40" s="238">
        <v>3744</v>
      </c>
      <c r="C40" s="238">
        <v>3782</v>
      </c>
      <c r="D40" s="238">
        <v>4003</v>
      </c>
      <c r="E40" s="238">
        <v>4271</v>
      </c>
      <c r="F40" s="238">
        <v>4557</v>
      </c>
      <c r="G40" s="238">
        <v>4820</v>
      </c>
      <c r="H40" s="238">
        <v>5109</v>
      </c>
      <c r="I40" s="238">
        <v>5263</v>
      </c>
      <c r="J40" s="238">
        <v>5536</v>
      </c>
      <c r="K40" s="238">
        <v>5630</v>
      </c>
      <c r="L40" s="238">
        <v>5858</v>
      </c>
      <c r="M40" s="238">
        <v>5976</v>
      </c>
      <c r="N40" s="238">
        <v>6150</v>
      </c>
      <c r="O40" s="238">
        <v>6315</v>
      </c>
      <c r="P40" s="238">
        <v>6357</v>
      </c>
      <c r="Q40" s="238">
        <v>6172</v>
      </c>
      <c r="R40" s="237">
        <f t="shared" si="0"/>
        <v>-2.9101777568035225E-2</v>
      </c>
      <c r="S40" s="237">
        <f t="shared" si="1"/>
        <v>5.3601911915329481E-2</v>
      </c>
      <c r="T40" s="236" t="s">
        <v>344</v>
      </c>
      <c r="U40" s="237">
        <f>Q40/$W$2</f>
        <v>5.3613154854457487E-2</v>
      </c>
      <c r="V40" s="238"/>
      <c r="W40" s="238"/>
      <c r="X40" s="238"/>
      <c r="Y40" s="238"/>
      <c r="Z40" s="238"/>
    </row>
    <row r="41" spans="1:26" ht="15" customHeight="1" x14ac:dyDescent="0.2">
      <c r="A41" s="39" t="s">
        <v>98</v>
      </c>
      <c r="B41" s="238">
        <v>104</v>
      </c>
      <c r="C41" s="238">
        <v>108</v>
      </c>
      <c r="D41" s="238">
        <v>115</v>
      </c>
      <c r="E41" s="238">
        <v>118</v>
      </c>
      <c r="F41" s="238">
        <v>125</v>
      </c>
      <c r="G41" s="238">
        <v>135</v>
      </c>
      <c r="H41" s="238">
        <v>143</v>
      </c>
      <c r="I41" s="238">
        <v>152</v>
      </c>
      <c r="J41" s="238">
        <v>160</v>
      </c>
      <c r="K41" s="238">
        <v>177</v>
      </c>
      <c r="L41" s="238">
        <v>172</v>
      </c>
      <c r="M41" s="238">
        <v>175</v>
      </c>
      <c r="N41" s="238">
        <v>188</v>
      </c>
      <c r="O41" s="238">
        <v>191</v>
      </c>
      <c r="P41" s="238">
        <v>205</v>
      </c>
      <c r="Q41" s="238">
        <v>188</v>
      </c>
      <c r="R41" s="237">
        <f t="shared" si="0"/>
        <v>-8.2926829268292646E-2</v>
      </c>
      <c r="S41" s="237">
        <f t="shared" si="1"/>
        <v>9.3023255813953432E-2</v>
      </c>
      <c r="T41" s="236" t="s">
        <v>344</v>
      </c>
      <c r="U41" s="237">
        <f>Q41/$W$2</f>
        <v>1.6330643409977329E-3</v>
      </c>
      <c r="V41" s="238"/>
      <c r="W41" s="238"/>
      <c r="X41" s="238"/>
      <c r="Y41" s="238"/>
      <c r="Z41" s="238"/>
    </row>
    <row r="42" spans="1:26" ht="15" customHeight="1" x14ac:dyDescent="0.2">
      <c r="A42" s="39" t="s">
        <v>99</v>
      </c>
      <c r="B42" s="238">
        <v>1138</v>
      </c>
      <c r="C42" s="238">
        <v>1234</v>
      </c>
      <c r="D42" s="238">
        <v>1256</v>
      </c>
      <c r="E42" s="238">
        <v>1317</v>
      </c>
      <c r="F42" s="238">
        <v>1387</v>
      </c>
      <c r="G42" s="238">
        <v>1480</v>
      </c>
      <c r="H42" s="238">
        <v>1485</v>
      </c>
      <c r="I42" s="238">
        <v>1545</v>
      </c>
      <c r="J42" s="238">
        <v>1650</v>
      </c>
      <c r="K42" s="238">
        <v>1708</v>
      </c>
      <c r="L42" s="238">
        <v>1786</v>
      </c>
      <c r="M42" s="238">
        <v>1885</v>
      </c>
      <c r="N42" s="238">
        <v>1921</v>
      </c>
      <c r="O42" s="238">
        <v>1946</v>
      </c>
      <c r="P42" s="238">
        <v>1946</v>
      </c>
      <c r="Q42" s="238">
        <v>1914</v>
      </c>
      <c r="R42" s="237">
        <f t="shared" si="0"/>
        <v>-1.6443987667009274E-2</v>
      </c>
      <c r="S42" s="237">
        <f t="shared" si="1"/>
        <v>7.1668533034714432E-2</v>
      </c>
      <c r="T42" s="236" t="s">
        <v>344</v>
      </c>
      <c r="U42" s="237">
        <f>Q42/$W$2</f>
        <v>1.6625984833349258E-2</v>
      </c>
      <c r="V42" s="238"/>
      <c r="W42" s="238"/>
      <c r="X42" s="238"/>
      <c r="Y42" s="238"/>
      <c r="Z42" s="238"/>
    </row>
    <row r="43" spans="1:26" ht="15" customHeight="1" x14ac:dyDescent="0.2">
      <c r="A43" s="39" t="s">
        <v>100</v>
      </c>
      <c r="B43" s="238">
        <v>4199</v>
      </c>
      <c r="C43" s="238">
        <v>4288</v>
      </c>
      <c r="D43" s="238">
        <v>4237</v>
      </c>
      <c r="E43" s="238">
        <v>4385</v>
      </c>
      <c r="F43" s="238">
        <v>4615</v>
      </c>
      <c r="G43" s="238">
        <v>4873</v>
      </c>
      <c r="H43" s="238">
        <v>5031</v>
      </c>
      <c r="I43" s="238">
        <v>5314</v>
      </c>
      <c r="J43" s="238">
        <v>5823</v>
      </c>
      <c r="K43" s="238">
        <v>6098</v>
      </c>
      <c r="L43" s="238">
        <v>6205</v>
      </c>
      <c r="M43" s="238">
        <v>6482</v>
      </c>
      <c r="N43" s="238">
        <v>7127</v>
      </c>
      <c r="O43" s="238">
        <v>7769</v>
      </c>
      <c r="P43" s="238">
        <v>8113</v>
      </c>
      <c r="Q43" s="238">
        <v>8592</v>
      </c>
      <c r="R43" s="237">
        <f t="shared" si="0"/>
        <v>5.9041045236040812E-2</v>
      </c>
      <c r="S43" s="237">
        <f t="shared" si="1"/>
        <v>0.38468976631748597</v>
      </c>
      <c r="T43" s="236" t="s">
        <v>345</v>
      </c>
      <c r="U43" s="237">
        <f>Q43/$W$1</f>
        <v>1.6992897870547818E-2</v>
      </c>
      <c r="V43" s="238"/>
      <c r="W43" s="238"/>
      <c r="X43" s="238"/>
      <c r="Y43" s="238"/>
      <c r="Z43" s="238"/>
    </row>
    <row r="44" spans="1:26" ht="15" customHeight="1" x14ac:dyDescent="0.2">
      <c r="A44" s="39" t="s">
        <v>101</v>
      </c>
      <c r="B44" s="238">
        <v>254</v>
      </c>
      <c r="C44" s="238">
        <v>270</v>
      </c>
      <c r="D44" s="238">
        <v>274</v>
      </c>
      <c r="E44" s="238">
        <v>289</v>
      </c>
      <c r="F44" s="238">
        <v>302</v>
      </c>
      <c r="G44" s="238">
        <v>302</v>
      </c>
      <c r="H44" s="238">
        <v>310</v>
      </c>
      <c r="I44" s="238">
        <v>316</v>
      </c>
      <c r="J44" s="238">
        <v>332</v>
      </c>
      <c r="K44" s="238">
        <v>332</v>
      </c>
      <c r="L44" s="238">
        <v>350</v>
      </c>
      <c r="M44" s="238">
        <v>367</v>
      </c>
      <c r="N44" s="238">
        <v>394</v>
      </c>
      <c r="O44" s="238">
        <v>394</v>
      </c>
      <c r="P44" s="238">
        <v>403</v>
      </c>
      <c r="Q44" s="238">
        <v>419</v>
      </c>
      <c r="R44" s="237">
        <f t="shared" si="0"/>
        <v>3.9702233250620278E-2</v>
      </c>
      <c r="S44" s="237">
        <f t="shared" si="1"/>
        <v>0.19714285714285706</v>
      </c>
      <c r="T44" s="236" t="s">
        <v>344</v>
      </c>
      <c r="U44" s="237">
        <f>Q44/$W$2</f>
        <v>3.6396487174364363E-3</v>
      </c>
      <c r="V44" s="238"/>
      <c r="W44" s="238"/>
      <c r="X44" s="238"/>
      <c r="Y44" s="238"/>
      <c r="Z44" s="238"/>
    </row>
    <row r="45" spans="1:26" ht="15" customHeight="1" x14ac:dyDescent="0.2">
      <c r="A45" s="39" t="s">
        <v>102</v>
      </c>
      <c r="B45" s="238">
        <v>5667</v>
      </c>
      <c r="C45" s="238">
        <v>5750</v>
      </c>
      <c r="D45" s="238">
        <v>6007</v>
      </c>
      <c r="E45" s="238">
        <v>6507</v>
      </c>
      <c r="F45" s="238">
        <v>7038</v>
      </c>
      <c r="G45" s="238">
        <v>7561</v>
      </c>
      <c r="H45" s="238">
        <v>8033</v>
      </c>
      <c r="I45" s="238">
        <v>8680</v>
      </c>
      <c r="J45" s="238">
        <v>9445</v>
      </c>
      <c r="K45" s="238">
        <v>10312</v>
      </c>
      <c r="L45" s="238">
        <v>10928</v>
      </c>
      <c r="M45" s="238">
        <v>11576</v>
      </c>
      <c r="N45" s="238">
        <v>12303</v>
      </c>
      <c r="O45" s="238">
        <v>12823</v>
      </c>
      <c r="P45" s="238">
        <v>13150</v>
      </c>
      <c r="Q45" s="238">
        <v>13231</v>
      </c>
      <c r="R45" s="237">
        <f t="shared" si="0"/>
        <v>6.1596958174905403E-3</v>
      </c>
      <c r="S45" s="237">
        <f t="shared" si="1"/>
        <v>0.21074304538799415</v>
      </c>
      <c r="T45" s="236" t="s">
        <v>345</v>
      </c>
      <c r="U45" s="237">
        <f>Q45/$W$1</f>
        <v>2.616771784511385E-2</v>
      </c>
      <c r="V45" s="238"/>
      <c r="W45" s="238"/>
      <c r="X45" s="238"/>
      <c r="Y45" s="238"/>
      <c r="Z45" s="238"/>
    </row>
    <row r="46" spans="1:26" ht="15" customHeight="1" x14ac:dyDescent="0.2">
      <c r="A46" s="39" t="s">
        <v>103</v>
      </c>
      <c r="B46" s="238">
        <v>5207</v>
      </c>
      <c r="C46" s="238">
        <v>5435</v>
      </c>
      <c r="D46" s="238">
        <v>5509</v>
      </c>
      <c r="E46" s="238">
        <v>5738</v>
      </c>
      <c r="F46" s="238">
        <v>5880</v>
      </c>
      <c r="G46" s="238">
        <v>6101</v>
      </c>
      <c r="H46" s="238">
        <v>6330</v>
      </c>
      <c r="I46" s="238">
        <v>6774</v>
      </c>
      <c r="J46" s="238">
        <v>7114</v>
      </c>
      <c r="K46" s="238">
        <v>7374</v>
      </c>
      <c r="L46" s="238">
        <v>7685</v>
      </c>
      <c r="M46" s="238">
        <v>8090</v>
      </c>
      <c r="N46" s="238">
        <v>8574</v>
      </c>
      <c r="O46" s="238">
        <v>9080</v>
      </c>
      <c r="P46" s="238">
        <v>9237</v>
      </c>
      <c r="Q46" s="238">
        <v>9407</v>
      </c>
      <c r="R46" s="237">
        <f t="shared" si="0"/>
        <v>1.8404243802100151E-2</v>
      </c>
      <c r="S46" s="237">
        <f t="shared" si="1"/>
        <v>0.22407286922576453</v>
      </c>
      <c r="T46" s="236" t="s">
        <v>345</v>
      </c>
      <c r="U46" s="237">
        <f>Q46/$W$1</f>
        <v>1.8604770748166122E-2</v>
      </c>
      <c r="V46" s="238"/>
      <c r="W46" s="238"/>
      <c r="X46" s="238"/>
      <c r="Y46" s="238"/>
      <c r="Z46" s="238"/>
    </row>
    <row r="47" spans="1:26" ht="15" customHeight="1" x14ac:dyDescent="0.2">
      <c r="A47" s="39" t="s">
        <v>15</v>
      </c>
      <c r="B47" s="238">
        <v>14011</v>
      </c>
      <c r="C47" s="238">
        <v>16065</v>
      </c>
      <c r="D47" s="238">
        <v>18873</v>
      </c>
      <c r="E47" s="238">
        <v>20813</v>
      </c>
      <c r="F47" s="238">
        <v>22529</v>
      </c>
      <c r="G47" s="238">
        <v>24181</v>
      </c>
      <c r="H47" s="238">
        <v>25782</v>
      </c>
      <c r="I47" s="238">
        <v>27525</v>
      </c>
      <c r="J47" s="238">
        <v>30240</v>
      </c>
      <c r="K47" s="238">
        <v>33433</v>
      </c>
      <c r="L47" s="238">
        <v>37057</v>
      </c>
      <c r="M47" s="238">
        <v>40990</v>
      </c>
      <c r="N47" s="238">
        <v>45308</v>
      </c>
      <c r="O47" s="238">
        <v>49010</v>
      </c>
      <c r="P47" s="238">
        <v>52835</v>
      </c>
      <c r="Q47" s="238">
        <v>54461</v>
      </c>
      <c r="R47" s="237">
        <f t="shared" si="0"/>
        <v>3.0775054414687197E-2</v>
      </c>
      <c r="S47" s="237">
        <f t="shared" si="1"/>
        <v>0.46965485603259838</v>
      </c>
      <c r="T47" s="236" t="s">
        <v>345</v>
      </c>
      <c r="U47" s="237">
        <f>Q47/$W$1</f>
        <v>0.10771068562941163</v>
      </c>
      <c r="V47" s="238"/>
      <c r="W47" s="238"/>
      <c r="X47" s="238"/>
      <c r="Y47" s="238"/>
      <c r="Z47" s="238"/>
    </row>
    <row r="48" spans="1:26" ht="15" customHeight="1" x14ac:dyDescent="0.2">
      <c r="A48" s="39" t="s">
        <v>11</v>
      </c>
      <c r="B48" s="238">
        <v>2055</v>
      </c>
      <c r="C48" s="238">
        <v>2404</v>
      </c>
      <c r="D48" s="238">
        <v>2810</v>
      </c>
      <c r="E48" s="238">
        <v>3309</v>
      </c>
      <c r="F48" s="238">
        <v>4018</v>
      </c>
      <c r="G48" s="238">
        <v>4938</v>
      </c>
      <c r="H48" s="238">
        <v>5883</v>
      </c>
      <c r="I48" s="238">
        <v>6955</v>
      </c>
      <c r="J48" s="238">
        <v>7810</v>
      </c>
      <c r="K48" s="238">
        <v>8533</v>
      </c>
      <c r="L48" s="238">
        <v>9251</v>
      </c>
      <c r="M48" s="238">
        <v>9836</v>
      </c>
      <c r="N48" s="238">
        <v>10496</v>
      </c>
      <c r="O48" s="238">
        <v>11510</v>
      </c>
      <c r="P48" s="238">
        <v>12583</v>
      </c>
      <c r="Q48" s="238">
        <v>13506</v>
      </c>
      <c r="R48" s="237">
        <f t="shared" si="0"/>
        <v>7.3352936501629218E-2</v>
      </c>
      <c r="S48" s="237">
        <f t="shared" si="1"/>
        <v>0.45995027564587621</v>
      </c>
      <c r="T48" s="236" t="s">
        <v>345</v>
      </c>
      <c r="U48" s="237">
        <f>Q48/$W$1</f>
        <v>2.6711601331426773E-2</v>
      </c>
      <c r="V48" s="238"/>
      <c r="W48" s="238"/>
      <c r="X48" s="238"/>
      <c r="Y48" s="238"/>
      <c r="Z48" s="238"/>
    </row>
    <row r="49" spans="1:26" ht="15" customHeight="1" x14ac:dyDescent="0.2">
      <c r="A49" s="39" t="s">
        <v>2</v>
      </c>
      <c r="B49" s="238">
        <v>2668</v>
      </c>
      <c r="C49" s="238">
        <v>2774</v>
      </c>
      <c r="D49" s="238">
        <v>2954</v>
      </c>
      <c r="E49" s="238">
        <v>3172</v>
      </c>
      <c r="F49" s="238">
        <v>3503</v>
      </c>
      <c r="G49" s="238">
        <v>3813</v>
      </c>
      <c r="H49" s="238">
        <v>3991</v>
      </c>
      <c r="I49" s="238">
        <v>4198</v>
      </c>
      <c r="J49" s="238">
        <v>4497</v>
      </c>
      <c r="K49" s="238">
        <v>4597</v>
      </c>
      <c r="L49" s="238">
        <v>4632</v>
      </c>
      <c r="M49" s="238">
        <v>4794</v>
      </c>
      <c r="N49" s="238">
        <v>4804</v>
      </c>
      <c r="O49" s="238">
        <v>4937</v>
      </c>
      <c r="P49" s="238">
        <v>4953</v>
      </c>
      <c r="Q49" s="238">
        <v>4865</v>
      </c>
      <c r="R49" s="237">
        <f t="shared" si="0"/>
        <v>-1.7767009892994179E-2</v>
      </c>
      <c r="S49" s="237">
        <f t="shared" si="1"/>
        <v>5.030224525043181E-2</v>
      </c>
      <c r="T49" s="236" t="s">
        <v>344</v>
      </c>
      <c r="U49" s="237">
        <f>Q49/$W$2</f>
        <v>4.2259883079542392E-2</v>
      </c>
      <c r="V49" s="238"/>
      <c r="W49" s="238"/>
      <c r="X49" s="238"/>
      <c r="Y49" s="238"/>
      <c r="Z49" s="238"/>
    </row>
    <row r="50" spans="1:26" ht="15" customHeight="1" x14ac:dyDescent="0.2">
      <c r="A50" s="39" t="s">
        <v>104</v>
      </c>
      <c r="B50" s="238">
        <v>1060</v>
      </c>
      <c r="C50" s="238">
        <v>1177</v>
      </c>
      <c r="D50" s="238">
        <v>1242</v>
      </c>
      <c r="E50" s="238">
        <v>1322</v>
      </c>
      <c r="F50" s="238">
        <v>1462</v>
      </c>
      <c r="G50" s="238">
        <v>1515</v>
      </c>
      <c r="H50" s="238">
        <v>1531</v>
      </c>
      <c r="I50" s="238">
        <v>1660</v>
      </c>
      <c r="J50" s="238">
        <v>1828</v>
      </c>
      <c r="K50" s="238">
        <v>1952</v>
      </c>
      <c r="L50" s="238">
        <v>2166</v>
      </c>
      <c r="M50" s="238">
        <v>2339</v>
      </c>
      <c r="N50" s="238">
        <v>2450</v>
      </c>
      <c r="O50" s="238">
        <v>2559</v>
      </c>
      <c r="P50" s="238">
        <v>2626</v>
      </c>
      <c r="Q50" s="238">
        <v>2627</v>
      </c>
      <c r="R50" s="237">
        <f t="shared" si="0"/>
        <v>3.8080731150036407E-4</v>
      </c>
      <c r="S50" s="237">
        <f t="shared" si="1"/>
        <v>0.21283471837488466</v>
      </c>
      <c r="T50" s="236" t="s">
        <v>344</v>
      </c>
      <c r="U50" s="237">
        <f>Q50/$W$2</f>
        <v>2.2819468211707682E-2</v>
      </c>
      <c r="V50" s="238"/>
      <c r="W50" s="238"/>
      <c r="X50" s="238"/>
      <c r="Y50" s="238"/>
      <c r="Z50" s="238"/>
    </row>
    <row r="51" spans="1:26" ht="15" customHeight="1" x14ac:dyDescent="0.2">
      <c r="A51" s="39" t="s">
        <v>105</v>
      </c>
      <c r="B51" s="238">
        <v>1000</v>
      </c>
      <c r="C51" s="238">
        <v>1033</v>
      </c>
      <c r="D51" s="238">
        <v>1083</v>
      </c>
      <c r="E51" s="238">
        <v>1181</v>
      </c>
      <c r="F51" s="238">
        <v>1347</v>
      </c>
      <c r="G51" s="238">
        <v>1475</v>
      </c>
      <c r="H51" s="238">
        <v>1554</v>
      </c>
      <c r="I51" s="238">
        <v>1568</v>
      </c>
      <c r="J51" s="238">
        <v>1666</v>
      </c>
      <c r="K51" s="238">
        <v>1694</v>
      </c>
      <c r="L51" s="238">
        <v>1792</v>
      </c>
      <c r="M51" s="238">
        <v>1844</v>
      </c>
      <c r="N51" s="238">
        <v>1878</v>
      </c>
      <c r="O51" s="238">
        <v>1956</v>
      </c>
      <c r="P51" s="238">
        <v>1946</v>
      </c>
      <c r="Q51" s="238">
        <v>1875</v>
      </c>
      <c r="R51" s="237">
        <f t="shared" si="0"/>
        <v>-3.64850976361768E-2</v>
      </c>
      <c r="S51" s="237">
        <f t="shared" si="1"/>
        <v>4.6316964285714191E-2</v>
      </c>
      <c r="T51" s="236" t="s">
        <v>344</v>
      </c>
      <c r="U51" s="237">
        <f>Q51/$W$2</f>
        <v>1.6287210847716751E-2</v>
      </c>
      <c r="V51" s="238"/>
      <c r="W51" s="238"/>
      <c r="X51" s="238"/>
      <c r="Y51" s="238"/>
      <c r="Z51" s="238"/>
    </row>
    <row r="52" spans="1:26" ht="15" customHeight="1" x14ac:dyDescent="0.2">
      <c r="A52" s="39" t="s">
        <v>106</v>
      </c>
      <c r="B52" s="238">
        <v>9645</v>
      </c>
      <c r="C52" s="238">
        <v>9871</v>
      </c>
      <c r="D52" s="238">
        <v>10002</v>
      </c>
      <c r="E52" s="238">
        <v>10480</v>
      </c>
      <c r="F52" s="238">
        <v>11228</v>
      </c>
      <c r="G52" s="238">
        <v>11721</v>
      </c>
      <c r="H52" s="238">
        <v>12282</v>
      </c>
      <c r="I52" s="238">
        <v>12914</v>
      </c>
      <c r="J52" s="238">
        <v>13614</v>
      </c>
      <c r="K52" s="238">
        <v>14183</v>
      </c>
      <c r="L52" s="238">
        <v>14589</v>
      </c>
      <c r="M52" s="238">
        <v>15192</v>
      </c>
      <c r="N52" s="238">
        <v>16093</v>
      </c>
      <c r="O52" s="238">
        <v>16816</v>
      </c>
      <c r="P52" s="238">
        <v>17313</v>
      </c>
      <c r="Q52" s="238">
        <v>17642</v>
      </c>
      <c r="R52" s="237">
        <f t="shared" si="0"/>
        <v>1.9003061283428657E-2</v>
      </c>
      <c r="S52" s="237">
        <f t="shared" si="1"/>
        <v>0.20926725615189534</v>
      </c>
      <c r="T52" s="236" t="s">
        <v>345</v>
      </c>
      <c r="U52" s="237">
        <f>Q52/$W$1</f>
        <v>3.4891608965573168E-2</v>
      </c>
      <c r="V52" s="238"/>
      <c r="W52" s="238"/>
      <c r="X52" s="238"/>
      <c r="Y52" s="238"/>
      <c r="Z52" s="238"/>
    </row>
    <row r="53" spans="1:26" ht="15" customHeight="1" x14ac:dyDescent="0.2">
      <c r="A53" s="39" t="s">
        <v>107</v>
      </c>
      <c r="B53" s="238">
        <v>7339</v>
      </c>
      <c r="C53" s="238">
        <v>7363</v>
      </c>
      <c r="D53" s="238">
        <v>7534</v>
      </c>
      <c r="E53" s="238">
        <v>7912</v>
      </c>
      <c r="F53" s="238">
        <v>8358</v>
      </c>
      <c r="G53" s="238">
        <v>8575</v>
      </c>
      <c r="H53" s="238">
        <v>8745</v>
      </c>
      <c r="I53" s="238">
        <v>9113</v>
      </c>
      <c r="J53" s="238">
        <v>9914</v>
      </c>
      <c r="K53" s="238">
        <v>10343</v>
      </c>
      <c r="L53" s="238">
        <v>10629</v>
      </c>
      <c r="M53" s="238">
        <v>11210</v>
      </c>
      <c r="N53" s="238">
        <v>11831</v>
      </c>
      <c r="O53" s="238">
        <v>12464</v>
      </c>
      <c r="P53" s="238">
        <v>12843</v>
      </c>
      <c r="Q53" s="238">
        <v>13543</v>
      </c>
      <c r="R53" s="237">
        <f t="shared" si="0"/>
        <v>5.4504399283656468E-2</v>
      </c>
      <c r="S53" s="237">
        <f t="shared" si="1"/>
        <v>0.27415561200489225</v>
      </c>
      <c r="T53" s="236" t="s">
        <v>345</v>
      </c>
      <c r="U53" s="237">
        <f>Q53/$W$1</f>
        <v>2.6784778382312514E-2</v>
      </c>
      <c r="V53" s="238"/>
      <c r="W53" s="238"/>
      <c r="X53" s="238"/>
      <c r="Y53" s="238"/>
      <c r="Z53" s="238"/>
    </row>
    <row r="54" spans="1:26" ht="15" customHeight="1" x14ac:dyDescent="0.2">
      <c r="A54" s="39" t="s">
        <v>108</v>
      </c>
      <c r="B54" s="238">
        <v>678</v>
      </c>
      <c r="C54" s="238">
        <v>700</v>
      </c>
      <c r="D54" s="238">
        <v>754</v>
      </c>
      <c r="E54" s="238">
        <v>818</v>
      </c>
      <c r="F54" s="238">
        <v>885</v>
      </c>
      <c r="G54" s="238">
        <v>922</v>
      </c>
      <c r="H54" s="238">
        <v>977</v>
      </c>
      <c r="I54" s="238">
        <v>1106</v>
      </c>
      <c r="J54" s="238">
        <v>1266</v>
      </c>
      <c r="K54" s="238">
        <v>1418</v>
      </c>
      <c r="L54" s="238">
        <v>1489</v>
      </c>
      <c r="M54" s="238">
        <v>1522</v>
      </c>
      <c r="N54" s="238">
        <v>1563</v>
      </c>
      <c r="O54" s="238">
        <v>1616</v>
      </c>
      <c r="P54" s="238">
        <v>1663</v>
      </c>
      <c r="Q54" s="238">
        <v>1712</v>
      </c>
      <c r="R54" s="237">
        <f t="shared" si="0"/>
        <v>2.946482260974137E-2</v>
      </c>
      <c r="S54" s="237">
        <f t="shared" si="1"/>
        <v>0.14976494291470788</v>
      </c>
      <c r="T54" s="236" t="s">
        <v>344</v>
      </c>
      <c r="U54" s="237">
        <f>Q54/$W$2</f>
        <v>1.4871309318021907E-2</v>
      </c>
      <c r="V54" s="238"/>
      <c r="W54" s="238"/>
      <c r="X54" s="238"/>
      <c r="Y54" s="238"/>
      <c r="Z54" s="238"/>
    </row>
    <row r="55" spans="1:26" ht="15" customHeight="1" x14ac:dyDescent="0.2">
      <c r="A55" s="39" t="s">
        <v>109</v>
      </c>
      <c r="B55" s="238">
        <v>11309</v>
      </c>
      <c r="C55" s="238">
        <v>11543</v>
      </c>
      <c r="D55" s="238">
        <v>12131</v>
      </c>
      <c r="E55" s="238">
        <v>12733</v>
      </c>
      <c r="F55" s="238">
        <v>13448</v>
      </c>
      <c r="G55" s="238">
        <v>14314</v>
      </c>
      <c r="H55" s="238">
        <v>15068</v>
      </c>
      <c r="I55" s="238">
        <v>16248</v>
      </c>
      <c r="J55" s="238">
        <v>17748</v>
      </c>
      <c r="K55" s="238">
        <v>18898</v>
      </c>
      <c r="L55" s="238">
        <v>20092</v>
      </c>
      <c r="M55" s="238">
        <v>20996</v>
      </c>
      <c r="N55" s="238">
        <v>22342</v>
      </c>
      <c r="O55" s="238">
        <v>23863</v>
      </c>
      <c r="P55" s="238">
        <v>25139</v>
      </c>
      <c r="Q55" s="238">
        <v>25669</v>
      </c>
      <c r="R55" s="237">
        <f t="shared" si="0"/>
        <v>2.1082779744619806E-2</v>
      </c>
      <c r="S55" s="237">
        <f t="shared" si="1"/>
        <v>0.27757316344813865</v>
      </c>
      <c r="T55" s="236" t="s">
        <v>345</v>
      </c>
      <c r="U55" s="237">
        <f>Q55/$W$1</f>
        <v>5.0767073491514429E-2</v>
      </c>
      <c r="V55" s="238"/>
      <c r="W55" s="238"/>
      <c r="X55" s="238"/>
      <c r="Y55" s="238"/>
      <c r="Z55" s="238"/>
    </row>
    <row r="56" spans="1:26" ht="15" customHeight="1" x14ac:dyDescent="0.2">
      <c r="A56" s="39" t="s">
        <v>131</v>
      </c>
      <c r="B56" s="238">
        <v>6397</v>
      </c>
      <c r="C56" s="238">
        <v>6663</v>
      </c>
      <c r="D56" s="238">
        <v>6926</v>
      </c>
      <c r="E56" s="238">
        <v>7333</v>
      </c>
      <c r="F56" s="238">
        <v>7861</v>
      </c>
      <c r="G56" s="238">
        <v>8457</v>
      </c>
      <c r="H56" s="238">
        <v>8793</v>
      </c>
      <c r="I56" s="238">
        <v>9141</v>
      </c>
      <c r="J56" s="238">
        <v>9717</v>
      </c>
      <c r="K56" s="238">
        <v>10290</v>
      </c>
      <c r="L56" s="238">
        <v>10570</v>
      </c>
      <c r="M56" s="238">
        <v>10859</v>
      </c>
      <c r="N56" s="238">
        <v>11032</v>
      </c>
      <c r="O56" s="238">
        <v>11174</v>
      </c>
      <c r="P56" s="238">
        <v>11164</v>
      </c>
      <c r="Q56" s="238">
        <v>11081</v>
      </c>
      <c r="R56" s="237">
        <f t="shared" si="0"/>
        <v>-7.4346112504478645E-3</v>
      </c>
      <c r="S56" s="237">
        <f t="shared" si="1"/>
        <v>4.8344370860927244E-2</v>
      </c>
      <c r="T56" s="236" t="s">
        <v>345</v>
      </c>
      <c r="U56" s="237">
        <f>Q56/$W$1</f>
        <v>2.1915537861212801E-2</v>
      </c>
      <c r="V56" s="238"/>
      <c r="W56" s="238"/>
      <c r="X56" s="238"/>
      <c r="Y56" s="238"/>
      <c r="Z56" s="238"/>
    </row>
    <row r="57" spans="1:26" ht="15" customHeight="1" x14ac:dyDescent="0.2">
      <c r="A57" s="39" t="s">
        <v>110</v>
      </c>
      <c r="B57" s="238">
        <v>650</v>
      </c>
      <c r="C57" s="238">
        <v>683</v>
      </c>
      <c r="D57" s="238">
        <v>717</v>
      </c>
      <c r="E57" s="238">
        <v>771</v>
      </c>
      <c r="F57" s="238">
        <v>823</v>
      </c>
      <c r="G57" s="238">
        <v>841</v>
      </c>
      <c r="H57" s="238">
        <v>826</v>
      </c>
      <c r="I57" s="238">
        <v>822</v>
      </c>
      <c r="J57" s="238">
        <v>867</v>
      </c>
      <c r="K57" s="238">
        <v>857</v>
      </c>
      <c r="L57" s="238">
        <v>887</v>
      </c>
      <c r="M57" s="238">
        <v>927</v>
      </c>
      <c r="N57" s="238">
        <v>960</v>
      </c>
      <c r="O57" s="238">
        <v>928</v>
      </c>
      <c r="P57" s="238">
        <v>908</v>
      </c>
      <c r="Q57" s="238">
        <v>895</v>
      </c>
      <c r="R57" s="237">
        <f t="shared" si="0"/>
        <v>-1.4317180616740033E-2</v>
      </c>
      <c r="S57" s="237">
        <f t="shared" si="1"/>
        <v>9.0191657271703196E-3</v>
      </c>
      <c r="T57" s="236" t="s">
        <v>344</v>
      </c>
      <c r="U57" s="237">
        <f>Q57/$W$2</f>
        <v>7.7744286446434618E-3</v>
      </c>
      <c r="V57" s="238"/>
      <c r="W57" s="238"/>
      <c r="X57" s="238"/>
      <c r="Y57" s="238"/>
      <c r="Z57" s="238"/>
    </row>
    <row r="58" spans="1:26" ht="15" customHeight="1" x14ac:dyDescent="0.2">
      <c r="A58" s="39" t="s">
        <v>111</v>
      </c>
      <c r="B58" s="238">
        <v>359</v>
      </c>
      <c r="C58" s="238">
        <v>405</v>
      </c>
      <c r="D58" s="238">
        <v>430</v>
      </c>
      <c r="E58" s="238">
        <v>467</v>
      </c>
      <c r="F58" s="238">
        <v>482</v>
      </c>
      <c r="G58" s="238">
        <v>514</v>
      </c>
      <c r="H58" s="238">
        <v>520</v>
      </c>
      <c r="I58" s="238">
        <v>536</v>
      </c>
      <c r="J58" s="238">
        <v>600</v>
      </c>
      <c r="K58" s="238">
        <v>619</v>
      </c>
      <c r="L58" s="238">
        <v>636</v>
      </c>
      <c r="M58" s="238">
        <v>639</v>
      </c>
      <c r="N58" s="238">
        <v>663</v>
      </c>
      <c r="O58" s="238">
        <v>669</v>
      </c>
      <c r="P58" s="238">
        <v>650</v>
      </c>
      <c r="Q58" s="238">
        <v>665</v>
      </c>
      <c r="R58" s="237">
        <f t="shared" si="0"/>
        <v>2.3076923076922995E-2</v>
      </c>
      <c r="S58" s="237">
        <f t="shared" si="1"/>
        <v>4.5597484276729494E-2</v>
      </c>
      <c r="T58" s="236" t="s">
        <v>344</v>
      </c>
      <c r="U58" s="237">
        <f>Q58/$W$2</f>
        <v>5.7765307806568744E-3</v>
      </c>
      <c r="V58" s="238"/>
      <c r="W58" s="238"/>
      <c r="X58" s="238"/>
      <c r="Y58" s="238"/>
      <c r="Z58" s="238"/>
    </row>
    <row r="59" spans="1:26" ht="15" customHeight="1" x14ac:dyDescent="0.2">
      <c r="A59" s="39" t="s">
        <v>459</v>
      </c>
      <c r="B59" s="238">
        <v>431</v>
      </c>
      <c r="C59" s="238">
        <v>442</v>
      </c>
      <c r="D59" s="238">
        <v>460</v>
      </c>
      <c r="E59" s="238">
        <v>495</v>
      </c>
      <c r="F59" s="238">
        <v>528</v>
      </c>
      <c r="G59" s="238">
        <v>512</v>
      </c>
      <c r="H59" s="238">
        <v>503</v>
      </c>
      <c r="I59" s="238">
        <v>555</v>
      </c>
      <c r="J59" s="238">
        <v>578</v>
      </c>
      <c r="K59" s="238">
        <v>612</v>
      </c>
      <c r="L59" s="238">
        <v>646</v>
      </c>
      <c r="M59" s="238">
        <v>675</v>
      </c>
      <c r="N59" s="238">
        <v>653</v>
      </c>
      <c r="O59" s="238">
        <v>656</v>
      </c>
      <c r="P59" s="238">
        <v>653</v>
      </c>
      <c r="Q59" s="238">
        <v>639</v>
      </c>
      <c r="R59" s="237">
        <f t="shared" si="0"/>
        <v>-2.1439509954058189E-2</v>
      </c>
      <c r="S59" s="237">
        <f t="shared" si="1"/>
        <v>-1.0835913312693513E-2</v>
      </c>
      <c r="T59" s="236" t="s">
        <v>344</v>
      </c>
      <c r="U59" s="237">
        <f>Q59/$W$2</f>
        <v>5.5506814569018688E-3</v>
      </c>
      <c r="V59" s="238"/>
      <c r="W59" s="238"/>
      <c r="X59" s="238"/>
      <c r="Y59" s="238"/>
      <c r="Z59" s="238"/>
    </row>
    <row r="60" spans="1:26" ht="15" customHeight="1" x14ac:dyDescent="0.2">
      <c r="A60" s="39" t="s">
        <v>113</v>
      </c>
      <c r="B60" s="238">
        <v>1057</v>
      </c>
      <c r="C60" s="238">
        <v>1011</v>
      </c>
      <c r="D60" s="238">
        <v>1043</v>
      </c>
      <c r="E60" s="238">
        <v>1160</v>
      </c>
      <c r="F60" s="238">
        <v>1268</v>
      </c>
      <c r="G60" s="238">
        <v>1371</v>
      </c>
      <c r="H60" s="238">
        <v>1534</v>
      </c>
      <c r="I60" s="238">
        <v>1751</v>
      </c>
      <c r="J60" s="238">
        <v>2154</v>
      </c>
      <c r="K60" s="238">
        <v>2448</v>
      </c>
      <c r="L60" s="238">
        <v>2664</v>
      </c>
      <c r="M60" s="238">
        <v>2848</v>
      </c>
      <c r="N60" s="238">
        <v>3100</v>
      </c>
      <c r="O60" s="238">
        <v>3137</v>
      </c>
      <c r="P60" s="238">
        <v>3312</v>
      </c>
      <c r="Q60" s="238">
        <v>3410</v>
      </c>
      <c r="R60" s="237">
        <f t="shared" si="0"/>
        <v>2.9589371980676349E-2</v>
      </c>
      <c r="S60" s="237">
        <f t="shared" si="1"/>
        <v>0.28003003003003002</v>
      </c>
      <c r="T60" s="236" t="s">
        <v>345</v>
      </c>
      <c r="U60" s="237">
        <f>Q60/$W$1</f>
        <v>6.7441552302802679E-3</v>
      </c>
      <c r="V60" s="238"/>
      <c r="W60" s="238"/>
      <c r="X60" s="238"/>
      <c r="Y60" s="238"/>
      <c r="Z60" s="238"/>
    </row>
    <row r="61" spans="1:26" ht="15" customHeight="1" x14ac:dyDescent="0.2">
      <c r="A61" s="39" t="s">
        <v>114</v>
      </c>
      <c r="B61" s="238">
        <v>447</v>
      </c>
      <c r="C61" s="238">
        <v>464</v>
      </c>
      <c r="D61" s="238">
        <v>462</v>
      </c>
      <c r="E61" s="238">
        <v>513</v>
      </c>
      <c r="F61" s="238">
        <v>563</v>
      </c>
      <c r="G61" s="238">
        <v>607</v>
      </c>
      <c r="H61" s="238">
        <v>641</v>
      </c>
      <c r="I61" s="238">
        <v>645</v>
      </c>
      <c r="J61" s="238">
        <v>654</v>
      </c>
      <c r="K61" s="238">
        <v>666</v>
      </c>
      <c r="L61" s="238">
        <v>657</v>
      </c>
      <c r="M61" s="238">
        <v>666</v>
      </c>
      <c r="N61" s="238">
        <v>669</v>
      </c>
      <c r="O61" s="238">
        <v>686</v>
      </c>
      <c r="P61" s="238">
        <v>724</v>
      </c>
      <c r="Q61" s="238">
        <v>716</v>
      </c>
      <c r="R61" s="237">
        <f t="shared" si="0"/>
        <v>-1.1049723756906049E-2</v>
      </c>
      <c r="S61" s="237">
        <f t="shared" si="1"/>
        <v>8.9802130898021248E-2</v>
      </c>
      <c r="T61" s="236" t="s">
        <v>344</v>
      </c>
      <c r="U61" s="237">
        <f>Q61/$W$2</f>
        <v>6.2195429157147694E-3</v>
      </c>
      <c r="V61" s="238"/>
      <c r="W61" s="238"/>
      <c r="X61" s="238"/>
      <c r="Y61" s="238"/>
      <c r="Z61" s="238"/>
    </row>
    <row r="62" spans="1:26" ht="15" customHeight="1" x14ac:dyDescent="0.2">
      <c r="A62" s="39" t="s">
        <v>115</v>
      </c>
      <c r="B62" s="238">
        <v>17747</v>
      </c>
      <c r="C62" s="238">
        <v>18133</v>
      </c>
      <c r="D62" s="238">
        <v>18073</v>
      </c>
      <c r="E62" s="238">
        <v>18632</v>
      </c>
      <c r="F62" s="238">
        <v>19272</v>
      </c>
      <c r="G62" s="238">
        <v>19341</v>
      </c>
      <c r="H62" s="238">
        <v>19158</v>
      </c>
      <c r="I62" s="238">
        <v>19145</v>
      </c>
      <c r="J62" s="238">
        <v>19702</v>
      </c>
      <c r="K62" s="238">
        <v>20466</v>
      </c>
      <c r="L62" s="238">
        <v>20983</v>
      </c>
      <c r="M62" s="238">
        <v>21140</v>
      </c>
      <c r="N62" s="238">
        <v>21700</v>
      </c>
      <c r="O62" s="238">
        <v>21927</v>
      </c>
      <c r="P62" s="238">
        <v>21968</v>
      </c>
      <c r="Q62" s="238">
        <v>21680</v>
      </c>
      <c r="R62" s="237">
        <f t="shared" si="0"/>
        <v>-1.310997815003645E-2</v>
      </c>
      <c r="S62" s="237">
        <f t="shared" si="1"/>
        <v>3.3217366439498575E-2</v>
      </c>
      <c r="T62" s="236" t="s">
        <v>345</v>
      </c>
      <c r="U62" s="237">
        <f>Q62/$W$1</f>
        <v>4.287779630277895E-2</v>
      </c>
      <c r="V62" s="238"/>
      <c r="W62" s="238"/>
      <c r="X62" s="238"/>
      <c r="Y62" s="238"/>
      <c r="Z62" s="238"/>
    </row>
    <row r="63" spans="1:26" ht="15" customHeight="1" x14ac:dyDescent="0.2">
      <c r="A63" s="39" t="s">
        <v>116</v>
      </c>
      <c r="B63" s="238">
        <v>87</v>
      </c>
      <c r="C63" s="238">
        <v>101</v>
      </c>
      <c r="D63" s="238">
        <v>114</v>
      </c>
      <c r="E63" s="238">
        <v>122</v>
      </c>
      <c r="F63" s="238">
        <v>114</v>
      </c>
      <c r="G63" s="238">
        <v>125</v>
      </c>
      <c r="H63" s="238">
        <v>130</v>
      </c>
      <c r="I63" s="238">
        <v>152</v>
      </c>
      <c r="J63" s="238">
        <v>179</v>
      </c>
      <c r="K63" s="238">
        <v>183</v>
      </c>
      <c r="L63" s="238">
        <v>199</v>
      </c>
      <c r="M63" s="238">
        <v>204</v>
      </c>
      <c r="N63" s="238">
        <v>210</v>
      </c>
      <c r="O63" s="238">
        <v>201</v>
      </c>
      <c r="P63" s="238">
        <v>211</v>
      </c>
      <c r="Q63" s="238">
        <v>218</v>
      </c>
      <c r="R63" s="237">
        <f t="shared" si="0"/>
        <v>3.3175355450236976E-2</v>
      </c>
      <c r="S63" s="237">
        <f t="shared" si="1"/>
        <v>9.5477386934673447E-2</v>
      </c>
      <c r="T63" s="236" t="s">
        <v>344</v>
      </c>
      <c r="U63" s="237">
        <f>Q63/$W$2</f>
        <v>1.8936597145612008E-3</v>
      </c>
      <c r="V63" s="238"/>
      <c r="W63" s="238"/>
      <c r="X63" s="238"/>
      <c r="Y63" s="238"/>
      <c r="Z63" s="238"/>
    </row>
    <row r="64" spans="1:26" ht="15" customHeight="1" x14ac:dyDescent="0.2">
      <c r="A64" s="39" t="s">
        <v>117</v>
      </c>
      <c r="B64" s="238">
        <v>159</v>
      </c>
      <c r="C64" s="238">
        <v>171</v>
      </c>
      <c r="D64" s="238">
        <v>184</v>
      </c>
      <c r="E64" s="238">
        <v>185</v>
      </c>
      <c r="F64" s="238">
        <v>161</v>
      </c>
      <c r="G64" s="238">
        <v>134</v>
      </c>
      <c r="H64" s="238">
        <v>117</v>
      </c>
      <c r="I64" s="238">
        <v>112</v>
      </c>
      <c r="J64" s="238">
        <v>121</v>
      </c>
      <c r="K64" s="238">
        <v>123</v>
      </c>
      <c r="L64" s="238">
        <v>117</v>
      </c>
      <c r="M64" s="238">
        <v>106</v>
      </c>
      <c r="N64" s="238">
        <v>110</v>
      </c>
      <c r="O64" s="238">
        <v>116</v>
      </c>
      <c r="P64" s="238">
        <v>114</v>
      </c>
      <c r="Q64" s="238">
        <v>113</v>
      </c>
      <c r="R64" s="237">
        <f>(Q64/P64)-1</f>
        <v>-8.7719298245614308E-3</v>
      </c>
      <c r="S64" s="237">
        <f>(Q64/L64)-1</f>
        <v>-3.4188034188034178E-2</v>
      </c>
      <c r="T64" s="236" t="s">
        <v>344</v>
      </c>
      <c r="U64" s="237">
        <f>Q64/$W$2</f>
        <v>9.8157590708906287E-4</v>
      </c>
      <c r="V64" s="238"/>
      <c r="W64" s="238"/>
      <c r="X64" s="238"/>
      <c r="Y64" s="238"/>
      <c r="Z64" s="238"/>
    </row>
    <row r="65" spans="1:26" ht="15" customHeight="1" x14ac:dyDescent="0.2">
      <c r="A65" s="39" t="s">
        <v>118</v>
      </c>
      <c r="B65" s="238">
        <v>713</v>
      </c>
      <c r="C65" s="238">
        <v>767</v>
      </c>
      <c r="D65" s="238">
        <v>794</v>
      </c>
      <c r="E65" s="238">
        <v>877</v>
      </c>
      <c r="F65" s="238">
        <v>958</v>
      </c>
      <c r="G65" s="238">
        <v>1020</v>
      </c>
      <c r="H65" s="238">
        <v>1107</v>
      </c>
      <c r="I65" s="238">
        <v>1141</v>
      </c>
      <c r="J65" s="238">
        <v>1183</v>
      </c>
      <c r="K65" s="238">
        <v>1252</v>
      </c>
      <c r="L65" s="238">
        <v>1329</v>
      </c>
      <c r="M65" s="238">
        <v>1348</v>
      </c>
      <c r="N65" s="238">
        <v>1387</v>
      </c>
      <c r="O65" s="238">
        <v>1398</v>
      </c>
      <c r="P65" s="238">
        <v>1342</v>
      </c>
      <c r="Q65" s="238">
        <v>1313</v>
      </c>
      <c r="R65" s="237">
        <f t="shared" si="0"/>
        <v>-2.1609538002980599E-2</v>
      </c>
      <c r="S65" s="237">
        <f t="shared" si="1"/>
        <v>-1.2039127163280705E-2</v>
      </c>
      <c r="T65" s="236" t="s">
        <v>344</v>
      </c>
      <c r="U65" s="237">
        <f>Q65/$W$2</f>
        <v>1.1405390849627783E-2</v>
      </c>
      <c r="V65" s="238"/>
      <c r="W65" s="238"/>
      <c r="X65" s="238"/>
      <c r="Y65" s="238"/>
      <c r="Z65" s="238"/>
    </row>
    <row r="66" spans="1:26" ht="15" customHeight="1" x14ac:dyDescent="0.2">
      <c r="A66" s="39" t="s">
        <v>119</v>
      </c>
      <c r="B66" s="238">
        <v>536</v>
      </c>
      <c r="C66" s="238">
        <v>590</v>
      </c>
      <c r="D66" s="238">
        <v>675</v>
      </c>
      <c r="E66" s="238">
        <v>613</v>
      </c>
      <c r="F66" s="238">
        <v>689</v>
      </c>
      <c r="G66" s="238">
        <v>730</v>
      </c>
      <c r="H66" s="238">
        <v>761</v>
      </c>
      <c r="I66" s="238">
        <v>800</v>
      </c>
      <c r="J66" s="238">
        <v>847</v>
      </c>
      <c r="K66" s="238">
        <v>859</v>
      </c>
      <c r="L66" s="238">
        <v>898</v>
      </c>
      <c r="M66" s="238">
        <v>926</v>
      </c>
      <c r="N66" s="238">
        <v>929</v>
      </c>
      <c r="O66" s="238">
        <v>976</v>
      </c>
      <c r="P66" s="238">
        <v>956</v>
      </c>
      <c r="Q66" s="238">
        <v>883</v>
      </c>
      <c r="R66" s="237">
        <f t="shared" si="0"/>
        <v>-7.6359832635983227E-2</v>
      </c>
      <c r="S66" s="237">
        <f t="shared" si="1"/>
        <v>-1.6703786191536785E-2</v>
      </c>
      <c r="T66" s="236" t="s">
        <v>344</v>
      </c>
      <c r="U66" s="237">
        <f>Q66/$W$2</f>
        <v>7.6701904952180752E-3</v>
      </c>
      <c r="V66" s="238"/>
      <c r="W66" s="238"/>
      <c r="X66" s="238"/>
      <c r="Y66" s="238"/>
      <c r="Z66" s="238"/>
    </row>
    <row r="67" spans="1:26" ht="15" customHeight="1" x14ac:dyDescent="0.2">
      <c r="A67" s="39" t="s">
        <v>120</v>
      </c>
      <c r="B67" s="238">
        <v>12876</v>
      </c>
      <c r="C67" s="238">
        <v>12951</v>
      </c>
      <c r="D67" s="238">
        <v>12771</v>
      </c>
      <c r="E67" s="238">
        <v>13357</v>
      </c>
      <c r="F67" s="238">
        <v>14496</v>
      </c>
      <c r="G67" s="238">
        <v>15393</v>
      </c>
      <c r="H67" s="238">
        <v>16078</v>
      </c>
      <c r="I67" s="238">
        <v>16753</v>
      </c>
      <c r="J67" s="238">
        <v>18089</v>
      </c>
      <c r="K67" s="238">
        <v>19268</v>
      </c>
      <c r="L67" s="238">
        <v>20200</v>
      </c>
      <c r="M67" s="238">
        <v>21085</v>
      </c>
      <c r="N67" s="238">
        <v>22264</v>
      </c>
      <c r="O67" s="238">
        <v>22986</v>
      </c>
      <c r="P67" s="238">
        <v>23190</v>
      </c>
      <c r="Q67" s="238">
        <v>23405</v>
      </c>
      <c r="R67" s="237">
        <f t="shared" si="0"/>
        <v>9.2712376024148835E-3</v>
      </c>
      <c r="S67" s="237">
        <f t="shared" si="1"/>
        <v>0.15866336633663369</v>
      </c>
      <c r="T67" s="236" t="s">
        <v>345</v>
      </c>
      <c r="U67" s="237">
        <f>Q67/$W$1</f>
        <v>4.6289429080560024E-2</v>
      </c>
      <c r="V67" s="238"/>
      <c r="W67" s="238"/>
      <c r="X67" s="238"/>
      <c r="Y67" s="238"/>
      <c r="Z67" s="238"/>
    </row>
    <row r="68" spans="1:26" ht="15" customHeight="1" x14ac:dyDescent="0.2">
      <c r="A68" s="39" t="s">
        <v>121</v>
      </c>
      <c r="B68" s="238">
        <v>285</v>
      </c>
      <c r="C68" s="238">
        <v>305</v>
      </c>
      <c r="D68" s="238">
        <v>322</v>
      </c>
      <c r="E68" s="238">
        <v>335</v>
      </c>
      <c r="F68" s="238">
        <v>366</v>
      </c>
      <c r="G68" s="238">
        <v>390</v>
      </c>
      <c r="H68" s="238">
        <v>407</v>
      </c>
      <c r="I68" s="238">
        <v>432</v>
      </c>
      <c r="J68" s="238">
        <v>478</v>
      </c>
      <c r="K68" s="238">
        <v>491</v>
      </c>
      <c r="L68" s="238">
        <v>506</v>
      </c>
      <c r="M68" s="238">
        <v>513</v>
      </c>
      <c r="N68" s="238">
        <v>524</v>
      </c>
      <c r="O68" s="238">
        <v>522</v>
      </c>
      <c r="P68" s="238">
        <v>552</v>
      </c>
      <c r="Q68" s="238">
        <v>576</v>
      </c>
      <c r="R68" s="237">
        <f t="shared" si="0"/>
        <v>4.3478260869565188E-2</v>
      </c>
      <c r="S68" s="237">
        <f t="shared" si="1"/>
        <v>0.13833992094861669</v>
      </c>
      <c r="T68" s="236" t="s">
        <v>344</v>
      </c>
      <c r="U68" s="237">
        <f t="shared" ref="U68:U75" si="2">Q68/$W$2</f>
        <v>5.0034311724185855E-3</v>
      </c>
      <c r="V68" s="238"/>
      <c r="W68" s="238"/>
      <c r="X68" s="238"/>
      <c r="Y68" s="238"/>
      <c r="Z68" s="238"/>
    </row>
    <row r="69" spans="1:26" ht="15" customHeight="1" x14ac:dyDescent="0.2">
      <c r="A69" s="39" t="s">
        <v>122</v>
      </c>
      <c r="B69" s="238">
        <v>1046</v>
      </c>
      <c r="C69" s="238">
        <v>1144</v>
      </c>
      <c r="D69" s="238">
        <v>1198</v>
      </c>
      <c r="E69" s="238">
        <v>1243</v>
      </c>
      <c r="F69" s="238">
        <v>1356</v>
      </c>
      <c r="G69" s="238">
        <v>1496</v>
      </c>
      <c r="H69" s="238">
        <v>1601</v>
      </c>
      <c r="I69" s="238">
        <v>1699</v>
      </c>
      <c r="J69" s="238">
        <v>1816</v>
      </c>
      <c r="K69" s="238">
        <v>1918</v>
      </c>
      <c r="L69" s="238">
        <v>2013</v>
      </c>
      <c r="M69" s="238">
        <v>2066</v>
      </c>
      <c r="N69" s="238">
        <v>2129</v>
      </c>
      <c r="O69" s="238">
        <v>2227</v>
      </c>
      <c r="P69" s="238">
        <v>2343</v>
      </c>
      <c r="Q69" s="238">
        <v>2435</v>
      </c>
      <c r="R69" s="237">
        <f t="shared" ref="R69:R83" si="3">(Q69/P69)-1</f>
        <v>3.926589842082806E-2</v>
      </c>
      <c r="S69" s="237">
        <f t="shared" ref="S69:S83" si="4">(Q69/L69)-1</f>
        <v>0.20963735717834076</v>
      </c>
      <c r="T69" s="236" t="s">
        <v>344</v>
      </c>
      <c r="U69" s="237">
        <f t="shared" si="2"/>
        <v>2.1151657820901486E-2</v>
      </c>
      <c r="V69" s="238"/>
      <c r="W69" s="238"/>
      <c r="X69" s="238"/>
      <c r="Y69" s="238"/>
      <c r="Z69" s="238"/>
    </row>
    <row r="70" spans="1:26" ht="15" customHeight="1" x14ac:dyDescent="0.2">
      <c r="A70" s="39" t="s">
        <v>3</v>
      </c>
      <c r="B70" s="238">
        <v>922</v>
      </c>
      <c r="C70" s="238">
        <v>963</v>
      </c>
      <c r="D70" s="238">
        <v>996</v>
      </c>
      <c r="E70" s="238">
        <v>1089</v>
      </c>
      <c r="F70" s="238">
        <v>1122</v>
      </c>
      <c r="G70" s="238">
        <v>1183</v>
      </c>
      <c r="H70" s="238">
        <v>1194</v>
      </c>
      <c r="I70" s="238">
        <v>1245</v>
      </c>
      <c r="J70" s="238">
        <v>1345</v>
      </c>
      <c r="K70" s="238">
        <v>1325</v>
      </c>
      <c r="L70" s="238">
        <v>1327</v>
      </c>
      <c r="M70" s="238">
        <v>1328</v>
      </c>
      <c r="N70" s="238">
        <v>1339</v>
      </c>
      <c r="O70" s="238">
        <v>1339</v>
      </c>
      <c r="P70" s="238">
        <v>1291</v>
      </c>
      <c r="Q70" s="238">
        <v>1300</v>
      </c>
      <c r="R70" s="237">
        <f t="shared" si="3"/>
        <v>6.9713400464757047E-3</v>
      </c>
      <c r="S70" s="237">
        <f t="shared" si="4"/>
        <v>-2.0346646571213212E-2</v>
      </c>
      <c r="T70" s="236" t="s">
        <v>344</v>
      </c>
      <c r="U70" s="237">
        <f t="shared" si="2"/>
        <v>1.129246618775028E-2</v>
      </c>
      <c r="V70" s="238"/>
      <c r="W70" s="238"/>
      <c r="X70" s="238"/>
      <c r="Y70" s="238"/>
      <c r="Z70" s="238"/>
    </row>
    <row r="71" spans="1:26" ht="15" customHeight="1" x14ac:dyDescent="0.2">
      <c r="A71" s="39" t="s">
        <v>123</v>
      </c>
      <c r="B71" s="238">
        <v>110</v>
      </c>
      <c r="C71" s="238">
        <v>130</v>
      </c>
      <c r="D71" s="238">
        <v>131</v>
      </c>
      <c r="E71" s="238">
        <v>138</v>
      </c>
      <c r="F71" s="238">
        <v>159</v>
      </c>
      <c r="G71" s="238">
        <v>196</v>
      </c>
      <c r="H71" s="238">
        <v>209</v>
      </c>
      <c r="I71" s="238">
        <v>235</v>
      </c>
      <c r="J71" s="238">
        <v>246</v>
      </c>
      <c r="K71" s="238">
        <v>258</v>
      </c>
      <c r="L71" s="238">
        <v>270</v>
      </c>
      <c r="M71" s="238">
        <v>266</v>
      </c>
      <c r="N71" s="238">
        <v>269</v>
      </c>
      <c r="O71" s="238">
        <v>269</v>
      </c>
      <c r="P71" s="238">
        <v>253</v>
      </c>
      <c r="Q71" s="238">
        <v>266</v>
      </c>
      <c r="R71" s="237">
        <f t="shared" si="3"/>
        <v>5.1383399209486091E-2</v>
      </c>
      <c r="S71" s="237">
        <f t="shared" si="4"/>
        <v>-1.4814814814814836E-2</v>
      </c>
      <c r="T71" s="236" t="s">
        <v>344</v>
      </c>
      <c r="U71" s="237">
        <f t="shared" si="2"/>
        <v>2.3106123122627496E-3</v>
      </c>
      <c r="V71" s="238"/>
      <c r="W71" s="238"/>
      <c r="X71" s="238"/>
      <c r="Y71" s="238"/>
      <c r="Z71" s="238"/>
    </row>
    <row r="72" spans="1:26" ht="15" customHeight="1" x14ac:dyDescent="0.2">
      <c r="A72" s="39" t="s">
        <v>4</v>
      </c>
      <c r="B72" s="238">
        <v>1208</v>
      </c>
      <c r="C72" s="238">
        <v>1251</v>
      </c>
      <c r="D72" s="238">
        <v>1263</v>
      </c>
      <c r="E72" s="238">
        <v>1305</v>
      </c>
      <c r="F72" s="238">
        <v>1380</v>
      </c>
      <c r="G72" s="238">
        <v>1423</v>
      </c>
      <c r="H72" s="238">
        <v>1498</v>
      </c>
      <c r="I72" s="238">
        <v>1599</v>
      </c>
      <c r="J72" s="238">
        <v>1686</v>
      </c>
      <c r="K72" s="238">
        <v>1742</v>
      </c>
      <c r="L72" s="238">
        <v>1815</v>
      </c>
      <c r="M72" s="238">
        <v>1913</v>
      </c>
      <c r="N72" s="238">
        <v>1968</v>
      </c>
      <c r="O72" s="238">
        <v>2016</v>
      </c>
      <c r="P72" s="238">
        <v>2007</v>
      </c>
      <c r="Q72" s="238">
        <v>2003</v>
      </c>
      <c r="R72" s="237">
        <f t="shared" si="3"/>
        <v>-1.9930244145490716E-3</v>
      </c>
      <c r="S72" s="237">
        <f t="shared" si="4"/>
        <v>0.10358126721763083</v>
      </c>
      <c r="T72" s="236" t="s">
        <v>344</v>
      </c>
      <c r="U72" s="237">
        <f t="shared" si="2"/>
        <v>1.7399084441587546E-2</v>
      </c>
      <c r="V72" s="238"/>
      <c r="W72" s="238"/>
      <c r="X72" s="238"/>
      <c r="Y72" s="238"/>
      <c r="Z72" s="238"/>
    </row>
    <row r="73" spans="1:26" ht="15" customHeight="1" x14ac:dyDescent="0.2">
      <c r="A73" s="39" t="s">
        <v>5</v>
      </c>
      <c r="B73" s="238">
        <v>2108</v>
      </c>
      <c r="C73" s="238">
        <v>2156</v>
      </c>
      <c r="D73" s="238">
        <v>2251</v>
      </c>
      <c r="E73" s="238">
        <v>2309</v>
      </c>
      <c r="F73" s="238">
        <v>2430</v>
      </c>
      <c r="G73" s="238">
        <v>2582</v>
      </c>
      <c r="H73" s="238">
        <v>2585</v>
      </c>
      <c r="I73" s="238">
        <v>2750</v>
      </c>
      <c r="J73" s="238">
        <v>2908</v>
      </c>
      <c r="K73" s="238">
        <v>3017</v>
      </c>
      <c r="L73" s="238">
        <v>3159</v>
      </c>
      <c r="M73" s="238">
        <v>3239</v>
      </c>
      <c r="N73" s="238">
        <v>3320</v>
      </c>
      <c r="O73" s="238">
        <v>3317</v>
      </c>
      <c r="P73" s="238">
        <v>3279</v>
      </c>
      <c r="Q73" s="238">
        <v>3215</v>
      </c>
      <c r="R73" s="237">
        <f t="shared" si="3"/>
        <v>-1.9518145776151297E-2</v>
      </c>
      <c r="S73" s="237">
        <f t="shared" si="4"/>
        <v>1.7727128838239903E-2</v>
      </c>
      <c r="T73" s="236" t="s">
        <v>344</v>
      </c>
      <c r="U73" s="237">
        <f t="shared" si="2"/>
        <v>2.7927137533551655E-2</v>
      </c>
      <c r="V73" s="238"/>
      <c r="W73" s="238"/>
      <c r="X73" s="238"/>
      <c r="Y73" s="238"/>
      <c r="Z73" s="238"/>
    </row>
    <row r="74" spans="1:26" ht="15" customHeight="1" x14ac:dyDescent="0.2">
      <c r="A74" s="39" t="s">
        <v>124</v>
      </c>
      <c r="B74" s="238">
        <v>1605</v>
      </c>
      <c r="C74" s="238">
        <v>1670</v>
      </c>
      <c r="D74" s="238">
        <v>1747</v>
      </c>
      <c r="E74" s="238">
        <v>1862</v>
      </c>
      <c r="F74" s="238">
        <v>2006</v>
      </c>
      <c r="G74" s="238">
        <v>2092</v>
      </c>
      <c r="H74" s="238">
        <v>2196</v>
      </c>
      <c r="I74" s="238">
        <v>2350</v>
      </c>
      <c r="J74" s="238">
        <v>2422</v>
      </c>
      <c r="K74" s="238">
        <v>2541</v>
      </c>
      <c r="L74" s="238">
        <v>2673</v>
      </c>
      <c r="M74" s="238">
        <v>2815</v>
      </c>
      <c r="N74" s="238">
        <v>2789</v>
      </c>
      <c r="O74" s="238">
        <v>2833</v>
      </c>
      <c r="P74" s="238">
        <v>2927</v>
      </c>
      <c r="Q74" s="238">
        <v>2916</v>
      </c>
      <c r="R74" s="237">
        <f t="shared" si="3"/>
        <v>-3.7581141100102577E-3</v>
      </c>
      <c r="S74" s="237">
        <f t="shared" si="4"/>
        <v>9.0909090909090828E-2</v>
      </c>
      <c r="T74" s="236" t="s">
        <v>344</v>
      </c>
      <c r="U74" s="237">
        <f t="shared" si="2"/>
        <v>2.5329870310369089E-2</v>
      </c>
      <c r="V74" s="238"/>
      <c r="W74" s="238"/>
      <c r="X74" s="238"/>
      <c r="Y74" s="238"/>
      <c r="Z74" s="238"/>
    </row>
    <row r="75" spans="1:26" ht="15" customHeight="1" x14ac:dyDescent="0.2">
      <c r="A75" s="39" t="s">
        <v>125</v>
      </c>
      <c r="B75" s="238">
        <v>51</v>
      </c>
      <c r="C75" s="238">
        <v>51</v>
      </c>
      <c r="D75" s="238">
        <v>57</v>
      </c>
      <c r="E75" s="238">
        <v>67</v>
      </c>
      <c r="F75" s="238">
        <v>75</v>
      </c>
      <c r="G75" s="238">
        <v>71</v>
      </c>
      <c r="H75" s="238">
        <v>69</v>
      </c>
      <c r="I75" s="238">
        <v>78</v>
      </c>
      <c r="J75" s="238">
        <v>73</v>
      </c>
      <c r="K75" s="238">
        <v>72</v>
      </c>
      <c r="L75" s="238">
        <v>77</v>
      </c>
      <c r="M75" s="238">
        <v>73</v>
      </c>
      <c r="N75" s="238">
        <v>81</v>
      </c>
      <c r="O75" s="238">
        <v>90</v>
      </c>
      <c r="P75" s="238">
        <v>93</v>
      </c>
      <c r="Q75" s="238">
        <v>85</v>
      </c>
      <c r="R75" s="237">
        <f t="shared" si="3"/>
        <v>-8.6021505376344121E-2</v>
      </c>
      <c r="S75" s="237">
        <f t="shared" si="4"/>
        <v>0.10389610389610393</v>
      </c>
      <c r="T75" s="236" t="s">
        <v>344</v>
      </c>
      <c r="U75" s="237">
        <f t="shared" si="2"/>
        <v>7.38353558429826E-4</v>
      </c>
      <c r="V75" s="238"/>
      <c r="W75" s="238"/>
      <c r="X75" s="238"/>
      <c r="Y75" s="238"/>
      <c r="Z75" s="238"/>
    </row>
    <row r="76" spans="1:26" ht="15" customHeight="1" x14ac:dyDescent="0.2">
      <c r="A76" s="39" t="s">
        <v>126</v>
      </c>
      <c r="B76" s="238">
        <v>8039</v>
      </c>
      <c r="C76" s="238">
        <v>8123</v>
      </c>
      <c r="D76" s="238">
        <v>8214</v>
      </c>
      <c r="E76" s="238">
        <v>8675</v>
      </c>
      <c r="F76" s="238">
        <v>9149</v>
      </c>
      <c r="G76" s="238">
        <v>10036</v>
      </c>
      <c r="H76" s="238">
        <v>10582</v>
      </c>
      <c r="I76" s="238">
        <v>11411</v>
      </c>
      <c r="J76" s="238">
        <v>12133</v>
      </c>
      <c r="K76" s="238">
        <v>12773</v>
      </c>
      <c r="L76" s="238">
        <v>13480</v>
      </c>
      <c r="M76" s="238">
        <v>13989</v>
      </c>
      <c r="N76" s="238">
        <v>14977</v>
      </c>
      <c r="O76" s="238">
        <v>16063</v>
      </c>
      <c r="P76" s="238">
        <v>17135</v>
      </c>
      <c r="Q76" s="238">
        <v>17573</v>
      </c>
      <c r="R76" s="237">
        <f t="shared" si="3"/>
        <v>2.5561715786402095E-2</v>
      </c>
      <c r="S76" s="237">
        <f t="shared" si="4"/>
        <v>0.30363501483679523</v>
      </c>
      <c r="T76" s="236" t="s">
        <v>345</v>
      </c>
      <c r="U76" s="237">
        <f>Q76/$W$1</f>
        <v>3.4755143654461924E-2</v>
      </c>
      <c r="V76" s="238"/>
      <c r="W76" s="238"/>
      <c r="X76" s="238"/>
      <c r="Y76" s="238"/>
      <c r="Z76" s="238"/>
    </row>
    <row r="77" spans="1:26" ht="15" customHeight="1" x14ac:dyDescent="0.2">
      <c r="A77" s="39" t="s">
        <v>8</v>
      </c>
      <c r="B77" s="238">
        <v>4828</v>
      </c>
      <c r="C77" s="238">
        <v>4946</v>
      </c>
      <c r="D77" s="238">
        <v>5052</v>
      </c>
      <c r="E77" s="238">
        <v>5435</v>
      </c>
      <c r="F77" s="238">
        <v>5852</v>
      </c>
      <c r="G77" s="238">
        <v>6162</v>
      </c>
      <c r="H77" s="238">
        <v>6609</v>
      </c>
      <c r="I77" s="238">
        <v>7389</v>
      </c>
      <c r="J77" s="238">
        <v>8417</v>
      </c>
      <c r="K77" s="238">
        <v>9352</v>
      </c>
      <c r="L77" s="238">
        <v>10103</v>
      </c>
      <c r="M77" s="238">
        <v>10884</v>
      </c>
      <c r="N77" s="238">
        <v>11827</v>
      </c>
      <c r="O77" s="238">
        <v>12760</v>
      </c>
      <c r="P77" s="238">
        <v>13364</v>
      </c>
      <c r="Q77" s="238">
        <v>13780</v>
      </c>
      <c r="R77" s="237">
        <f t="shared" si="3"/>
        <v>3.112840466926059E-2</v>
      </c>
      <c r="S77" s="237">
        <f t="shared" si="4"/>
        <v>0.36395130159358602</v>
      </c>
      <c r="T77" s="236" t="s">
        <v>345</v>
      </c>
      <c r="U77" s="237">
        <f>Q77/$W$1</f>
        <v>2.7253507059607652E-2</v>
      </c>
      <c r="V77" s="238"/>
      <c r="W77" s="238"/>
      <c r="X77" s="238"/>
      <c r="Y77" s="238"/>
      <c r="Z77" s="238"/>
    </row>
    <row r="78" spans="1:26" ht="15" customHeight="1" x14ac:dyDescent="0.2">
      <c r="A78" s="39" t="s">
        <v>6</v>
      </c>
      <c r="B78" s="238">
        <v>2178</v>
      </c>
      <c r="C78" s="238">
        <v>2326</v>
      </c>
      <c r="D78" s="238">
        <v>2320</v>
      </c>
      <c r="E78" s="238">
        <v>2458</v>
      </c>
      <c r="F78" s="238">
        <v>2744</v>
      </c>
      <c r="G78" s="238">
        <v>2850</v>
      </c>
      <c r="H78" s="238">
        <v>2993</v>
      </c>
      <c r="I78" s="238">
        <v>3211</v>
      </c>
      <c r="J78" s="238">
        <v>3460</v>
      </c>
      <c r="K78" s="238">
        <v>3628</v>
      </c>
      <c r="L78" s="238">
        <v>3800</v>
      </c>
      <c r="M78" s="238">
        <v>3919</v>
      </c>
      <c r="N78" s="238">
        <v>4047</v>
      </c>
      <c r="O78" s="238">
        <v>4165</v>
      </c>
      <c r="P78" s="238">
        <v>4148</v>
      </c>
      <c r="Q78" s="238">
        <v>4121</v>
      </c>
      <c r="R78" s="237">
        <f t="shared" si="3"/>
        <v>-6.5091610414658163E-3</v>
      </c>
      <c r="S78" s="237">
        <f t="shared" si="4"/>
        <v>8.4473684210526256E-2</v>
      </c>
      <c r="T78" s="236" t="s">
        <v>344</v>
      </c>
      <c r="U78" s="237">
        <f>Q78/$W$2</f>
        <v>3.5797117815168387E-2</v>
      </c>
      <c r="V78" s="238"/>
      <c r="W78" s="238"/>
      <c r="X78" s="238"/>
      <c r="Y78" s="238"/>
      <c r="Z78" s="238"/>
    </row>
    <row r="79" spans="1:26" ht="15" customHeight="1" x14ac:dyDescent="0.2">
      <c r="A79" s="39" t="s">
        <v>127</v>
      </c>
      <c r="B79" s="238">
        <v>4327</v>
      </c>
      <c r="C79" s="238">
        <v>4905</v>
      </c>
      <c r="D79" s="238">
        <v>5521</v>
      </c>
      <c r="E79" s="238">
        <v>6483</v>
      </c>
      <c r="F79" s="238">
        <v>7510</v>
      </c>
      <c r="G79" s="238">
        <v>8756</v>
      </c>
      <c r="H79" s="238">
        <v>10283</v>
      </c>
      <c r="I79" s="238">
        <v>11847</v>
      </c>
      <c r="J79" s="238">
        <v>14049</v>
      </c>
      <c r="K79" s="238">
        <v>15195</v>
      </c>
      <c r="L79" s="238">
        <v>16077</v>
      </c>
      <c r="M79" s="238">
        <v>17017</v>
      </c>
      <c r="N79" s="238">
        <v>18205</v>
      </c>
      <c r="O79" s="238">
        <v>20114</v>
      </c>
      <c r="P79" s="238">
        <v>21873</v>
      </c>
      <c r="Q79" s="238">
        <v>23828</v>
      </c>
      <c r="R79" s="237">
        <f t="shared" si="3"/>
        <v>8.9379600420609995E-2</v>
      </c>
      <c r="S79" s="237">
        <f t="shared" si="4"/>
        <v>0.4821173104434906</v>
      </c>
      <c r="T79" s="236" t="s">
        <v>345</v>
      </c>
      <c r="U79" s="237">
        <f>Q79/$W$1</f>
        <v>4.7126020770415902E-2</v>
      </c>
      <c r="V79" s="238"/>
      <c r="W79" s="238"/>
      <c r="X79" s="238"/>
      <c r="Y79" s="238"/>
      <c r="Z79" s="238"/>
    </row>
    <row r="80" spans="1:26" ht="15" customHeight="1" x14ac:dyDescent="0.2">
      <c r="A80" s="39" t="s">
        <v>128</v>
      </c>
      <c r="B80" s="238">
        <v>9218</v>
      </c>
      <c r="C80" s="238">
        <v>9509</v>
      </c>
      <c r="D80" s="238">
        <v>9997</v>
      </c>
      <c r="E80" s="238">
        <v>10309</v>
      </c>
      <c r="F80" s="238">
        <v>10941</v>
      </c>
      <c r="G80" s="238">
        <v>11182</v>
      </c>
      <c r="H80" s="238">
        <v>11496</v>
      </c>
      <c r="I80" s="238">
        <v>11709</v>
      </c>
      <c r="J80" s="238">
        <v>12798</v>
      </c>
      <c r="K80" s="238">
        <v>13506</v>
      </c>
      <c r="L80" s="238">
        <v>14834</v>
      </c>
      <c r="M80" s="238">
        <v>15716</v>
      </c>
      <c r="N80" s="238">
        <v>16979</v>
      </c>
      <c r="O80" s="238">
        <v>17564</v>
      </c>
      <c r="P80" s="238">
        <v>17850</v>
      </c>
      <c r="Q80" s="238">
        <v>18322</v>
      </c>
      <c r="R80" s="237">
        <f t="shared" si="3"/>
        <v>2.644257703081232E-2</v>
      </c>
      <c r="S80" s="237">
        <f t="shared" si="4"/>
        <v>0.23513549952811119</v>
      </c>
      <c r="T80" s="236" t="s">
        <v>345</v>
      </c>
      <c r="U80" s="237">
        <f>Q80/$W$1</f>
        <v>3.6236484495365123E-2</v>
      </c>
      <c r="V80" s="238"/>
      <c r="W80" s="238"/>
      <c r="X80" s="238"/>
      <c r="Y80" s="238"/>
      <c r="Z80" s="238"/>
    </row>
    <row r="81" spans="1:26" ht="15" customHeight="1" x14ac:dyDescent="0.2">
      <c r="A81" s="39" t="s">
        <v>9</v>
      </c>
      <c r="B81" s="238">
        <v>4326</v>
      </c>
      <c r="C81" s="238">
        <v>4423</v>
      </c>
      <c r="D81" s="238">
        <v>4451</v>
      </c>
      <c r="E81" s="238">
        <v>4719</v>
      </c>
      <c r="F81" s="238">
        <v>4927</v>
      </c>
      <c r="G81" s="238">
        <v>5184</v>
      </c>
      <c r="H81" s="238">
        <v>5342</v>
      </c>
      <c r="I81" s="238">
        <v>5611</v>
      </c>
      <c r="J81" s="238">
        <v>5905</v>
      </c>
      <c r="K81" s="238">
        <v>6071</v>
      </c>
      <c r="L81" s="238">
        <v>6197</v>
      </c>
      <c r="M81" s="238">
        <v>6361</v>
      </c>
      <c r="N81" s="238">
        <v>6517</v>
      </c>
      <c r="O81" s="238">
        <v>6741</v>
      </c>
      <c r="P81" s="238">
        <v>6776</v>
      </c>
      <c r="Q81" s="238">
        <v>6918</v>
      </c>
      <c r="R81" s="237">
        <f t="shared" si="3"/>
        <v>2.095631641086193E-2</v>
      </c>
      <c r="S81" s="237">
        <f t="shared" si="4"/>
        <v>0.11634661933193491</v>
      </c>
      <c r="T81" s="236" t="s">
        <v>345</v>
      </c>
      <c r="U81" s="237">
        <f>Q81/$W$1</f>
        <v>1.3682130757501142E-2</v>
      </c>
      <c r="V81" s="238"/>
      <c r="W81" s="238"/>
      <c r="X81" s="238"/>
      <c r="Y81" s="238"/>
      <c r="Z81" s="238"/>
    </row>
    <row r="82" spans="1:26" ht="15" customHeight="1" x14ac:dyDescent="0.2">
      <c r="A82" s="39" t="s">
        <v>129</v>
      </c>
      <c r="B82" s="238">
        <v>102</v>
      </c>
      <c r="C82" s="238">
        <v>121</v>
      </c>
      <c r="D82" s="238">
        <v>135</v>
      </c>
      <c r="E82" s="238">
        <v>160</v>
      </c>
      <c r="F82" s="238">
        <v>198</v>
      </c>
      <c r="G82" s="238">
        <v>199</v>
      </c>
      <c r="H82" s="238">
        <v>218</v>
      </c>
      <c r="I82" s="238">
        <v>224</v>
      </c>
      <c r="J82" s="238">
        <v>236</v>
      </c>
      <c r="K82" s="238">
        <v>240</v>
      </c>
      <c r="L82" s="238">
        <v>232</v>
      </c>
      <c r="M82" s="238">
        <v>243</v>
      </c>
      <c r="N82" s="238">
        <v>241</v>
      </c>
      <c r="O82" s="238">
        <v>245</v>
      </c>
      <c r="P82" s="238">
        <v>252</v>
      </c>
      <c r="Q82" s="238">
        <v>250</v>
      </c>
      <c r="R82" s="237">
        <f t="shared" si="3"/>
        <v>-7.9365079365079083E-3</v>
      </c>
      <c r="S82" s="237">
        <f t="shared" si="4"/>
        <v>7.7586206896551824E-2</v>
      </c>
      <c r="T82" s="236" t="s">
        <v>344</v>
      </c>
      <c r="U82" s="237">
        <f>Q82/$W$2</f>
        <v>2.1716281130289001E-3</v>
      </c>
      <c r="V82" s="238"/>
      <c r="W82" s="238"/>
      <c r="X82" s="238"/>
      <c r="Y82" s="238"/>
      <c r="Z82" s="238"/>
    </row>
    <row r="83" spans="1:26" ht="20.25" customHeight="1" x14ac:dyDescent="0.2">
      <c r="A83" s="205" t="s">
        <v>37</v>
      </c>
      <c r="B83" s="238">
        <v>287954</v>
      </c>
      <c r="C83" s="238">
        <v>299039</v>
      </c>
      <c r="D83" s="238">
        <v>311269</v>
      </c>
      <c r="E83" s="238">
        <v>330749</v>
      </c>
      <c r="F83" s="238">
        <v>354029</v>
      </c>
      <c r="G83" s="238">
        <v>376104</v>
      </c>
      <c r="H83" s="238">
        <v>396141</v>
      </c>
      <c r="I83" s="238">
        <v>420971</v>
      </c>
      <c r="J83" s="238">
        <v>453405</v>
      </c>
      <c r="K83" s="238">
        <v>480618</v>
      </c>
      <c r="L83" s="238">
        <v>505680</v>
      </c>
      <c r="M83" s="238">
        <v>529836</v>
      </c>
      <c r="N83" s="238">
        <v>558580</v>
      </c>
      <c r="O83" s="238">
        <v>586831</v>
      </c>
      <c r="P83" s="238">
        <v>607846</v>
      </c>
      <c r="Q83" s="238">
        <v>620744</v>
      </c>
      <c r="R83" s="237">
        <f t="shared" si="3"/>
        <v>2.12191903870389E-2</v>
      </c>
      <c r="S83" s="237">
        <f t="shared" si="4"/>
        <v>0.22754311026736285</v>
      </c>
      <c r="T83" s="239"/>
      <c r="V83" s="238"/>
      <c r="W83" s="238"/>
      <c r="X83" s="238"/>
      <c r="Y83" s="238"/>
      <c r="Z83" s="238"/>
    </row>
    <row r="84" spans="1:26" x14ac:dyDescent="0.2">
      <c r="S84" s="237"/>
      <c r="U84" s="137"/>
      <c r="V84" s="238"/>
    </row>
  </sheetData>
  <sortState xmlns:xlrd2="http://schemas.microsoft.com/office/spreadsheetml/2017/richdata2" ref="A88:T166">
    <sortCondition descending="1" ref="P88:P166"/>
    <sortCondition descending="1" ref="S88:S166"/>
  </sortState>
  <mergeCells count="1">
    <mergeCell ref="R2:S2"/>
  </mergeCells>
  <hyperlinks>
    <hyperlink ref="X1" location="Contents!A1" display="Contents page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Q146"/>
  <sheetViews>
    <sheetView zoomScale="110" zoomScaleNormal="110" workbookViewId="0">
      <pane xSplit="1" ySplit="2" topLeftCell="B114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RowHeight="10.5" x14ac:dyDescent="0.15"/>
  <cols>
    <col min="2" max="4" width="10.85546875" style="37" customWidth="1"/>
    <col min="5" max="6" width="14.85546875" style="37" customWidth="1"/>
    <col min="10" max="10" width="9.42578125" bestFit="1" customWidth="1"/>
    <col min="17" max="17" width="9.42578125" bestFit="1" customWidth="1"/>
  </cols>
  <sheetData>
    <row r="1" spans="1:10" ht="18.75" customHeight="1" x14ac:dyDescent="0.25">
      <c r="B1" s="148" t="s">
        <v>425</v>
      </c>
      <c r="E1" s="149"/>
      <c r="I1" s="182" t="s">
        <v>366</v>
      </c>
      <c r="J1" s="167"/>
    </row>
    <row r="2" spans="1:10" ht="41.25" customHeight="1" x14ac:dyDescent="0.15">
      <c r="B2" s="134" t="s">
        <v>139</v>
      </c>
      <c r="C2" s="134" t="s">
        <v>367</v>
      </c>
      <c r="D2" s="134" t="s">
        <v>297</v>
      </c>
      <c r="E2" s="134" t="s">
        <v>352</v>
      </c>
      <c r="F2" s="134" t="s">
        <v>353</v>
      </c>
      <c r="G2" s="15"/>
    </row>
    <row r="3" spans="1:10" ht="11.25" x14ac:dyDescent="0.2">
      <c r="A3" s="14">
        <v>31107</v>
      </c>
      <c r="C3" s="130"/>
      <c r="D3" s="130"/>
      <c r="E3" s="130"/>
      <c r="G3" s="15"/>
    </row>
    <row r="4" spans="1:10" ht="11.25" x14ac:dyDescent="0.2">
      <c r="A4" s="14">
        <v>31199</v>
      </c>
      <c r="C4" s="130"/>
      <c r="D4" s="130"/>
      <c r="E4" s="130"/>
      <c r="G4" s="15"/>
    </row>
    <row r="5" spans="1:10" ht="11.25" x14ac:dyDescent="0.2">
      <c r="A5" s="14">
        <v>31291</v>
      </c>
      <c r="C5" s="130"/>
      <c r="D5" s="130"/>
      <c r="E5" s="130"/>
      <c r="G5" s="15"/>
    </row>
    <row r="6" spans="1:10" ht="11.25" x14ac:dyDescent="0.2">
      <c r="A6" s="14">
        <v>31382</v>
      </c>
      <c r="C6" s="130"/>
      <c r="D6" s="130"/>
      <c r="E6" s="130"/>
      <c r="G6" s="15"/>
    </row>
    <row r="7" spans="1:10" ht="11.25" x14ac:dyDescent="0.2">
      <c r="A7" s="14">
        <v>31472</v>
      </c>
      <c r="C7" s="130"/>
      <c r="D7" s="130"/>
      <c r="E7" s="130"/>
      <c r="G7" s="15"/>
    </row>
    <row r="8" spans="1:10" ht="11.25" x14ac:dyDescent="0.2">
      <c r="A8" s="14">
        <v>31564</v>
      </c>
      <c r="C8" s="130"/>
      <c r="D8" s="130"/>
      <c r="E8" s="130"/>
      <c r="G8" s="15"/>
    </row>
    <row r="9" spans="1:10" ht="11.25" x14ac:dyDescent="0.2">
      <c r="A9" s="14">
        <v>31656</v>
      </c>
      <c r="C9" s="130"/>
      <c r="D9" s="130"/>
      <c r="E9" s="130"/>
      <c r="G9" s="15"/>
    </row>
    <row r="10" spans="1:10" ht="11.25" x14ac:dyDescent="0.2">
      <c r="A10" s="14">
        <v>31747</v>
      </c>
      <c r="C10" s="130"/>
      <c r="D10" s="130"/>
      <c r="E10" s="130"/>
      <c r="G10" s="15"/>
    </row>
    <row r="11" spans="1:10" ht="11.25" x14ac:dyDescent="0.2">
      <c r="A11" s="14">
        <v>31837</v>
      </c>
      <c r="C11" s="130"/>
      <c r="D11" s="130"/>
      <c r="E11" s="130"/>
      <c r="G11" s="15"/>
    </row>
    <row r="12" spans="1:10" ht="11.25" x14ac:dyDescent="0.2">
      <c r="A12" s="14">
        <v>31929</v>
      </c>
      <c r="C12" s="130"/>
      <c r="D12" s="130"/>
      <c r="E12" s="130"/>
      <c r="G12" s="15"/>
    </row>
    <row r="13" spans="1:10" ht="11.25" x14ac:dyDescent="0.2">
      <c r="A13" s="14">
        <v>32021</v>
      </c>
      <c r="C13" s="130"/>
      <c r="D13" s="130"/>
      <c r="E13" s="130"/>
      <c r="G13" s="15"/>
    </row>
    <row r="14" spans="1:10" ht="11.25" x14ac:dyDescent="0.2">
      <c r="A14" s="14">
        <v>32112</v>
      </c>
      <c r="C14" s="130"/>
      <c r="D14" s="130"/>
      <c r="E14" s="130"/>
      <c r="G14" s="15"/>
    </row>
    <row r="15" spans="1:10" ht="11.25" x14ac:dyDescent="0.2">
      <c r="A15" s="14">
        <v>32203</v>
      </c>
      <c r="C15" s="130"/>
      <c r="D15" s="130"/>
      <c r="E15" s="130"/>
      <c r="G15" s="15"/>
    </row>
    <row r="16" spans="1:10" ht="11.25" x14ac:dyDescent="0.2">
      <c r="A16" s="14">
        <v>32295</v>
      </c>
      <c r="C16" s="130"/>
      <c r="D16" s="130"/>
      <c r="E16" s="130"/>
      <c r="G16" s="15"/>
    </row>
    <row r="17" spans="1:7" ht="11.25" x14ac:dyDescent="0.2">
      <c r="A17" s="14">
        <v>32387</v>
      </c>
      <c r="C17" s="130"/>
      <c r="D17" s="130"/>
      <c r="E17" s="130"/>
      <c r="G17" s="15"/>
    </row>
    <row r="18" spans="1:7" ht="11.25" x14ac:dyDescent="0.2">
      <c r="A18" s="14">
        <v>32478</v>
      </c>
      <c r="C18" s="130"/>
      <c r="D18" s="130"/>
      <c r="E18" s="130"/>
      <c r="G18" s="15"/>
    </row>
    <row r="19" spans="1:7" ht="11.25" x14ac:dyDescent="0.2">
      <c r="A19" s="14">
        <v>32568</v>
      </c>
      <c r="C19" s="130"/>
      <c r="D19" s="130"/>
      <c r="E19" s="130"/>
      <c r="G19" s="15"/>
    </row>
    <row r="20" spans="1:7" ht="11.25" x14ac:dyDescent="0.2">
      <c r="A20" s="14">
        <v>32660</v>
      </c>
      <c r="C20" s="130"/>
      <c r="D20" s="130"/>
      <c r="E20" s="130"/>
      <c r="G20" s="15"/>
    </row>
    <row r="21" spans="1:7" ht="11.25" x14ac:dyDescent="0.2">
      <c r="A21" s="14">
        <v>32752</v>
      </c>
      <c r="C21" s="130"/>
      <c r="D21" s="130"/>
      <c r="E21" s="130"/>
      <c r="G21" s="15"/>
    </row>
    <row r="22" spans="1:7" ht="11.25" x14ac:dyDescent="0.2">
      <c r="A22" s="14">
        <v>32843</v>
      </c>
      <c r="C22" s="130"/>
      <c r="D22" s="130"/>
      <c r="E22" s="130"/>
      <c r="G22" s="15"/>
    </row>
    <row r="23" spans="1:7" ht="11.25" x14ac:dyDescent="0.2">
      <c r="A23" s="14">
        <v>32933</v>
      </c>
      <c r="C23" s="130"/>
      <c r="D23" s="130"/>
      <c r="E23" s="130"/>
      <c r="G23" s="15"/>
    </row>
    <row r="24" spans="1:7" ht="11.25" x14ac:dyDescent="0.2">
      <c r="A24" s="14">
        <v>33025</v>
      </c>
      <c r="C24" s="130"/>
      <c r="D24" s="130"/>
      <c r="E24" s="130"/>
      <c r="G24" s="15"/>
    </row>
    <row r="25" spans="1:7" ht="11.25" x14ac:dyDescent="0.2">
      <c r="A25" s="14">
        <v>33117</v>
      </c>
      <c r="C25" s="130"/>
      <c r="D25" s="130"/>
      <c r="E25" s="130"/>
      <c r="G25" s="15"/>
    </row>
    <row r="26" spans="1:7" ht="11.25" x14ac:dyDescent="0.2">
      <c r="A26" s="14">
        <v>33208</v>
      </c>
      <c r="C26" s="130"/>
      <c r="D26" s="130"/>
      <c r="E26" s="130"/>
      <c r="G26" s="15"/>
    </row>
    <row r="27" spans="1:7" ht="11.25" x14ac:dyDescent="0.2">
      <c r="A27" s="14">
        <v>33298</v>
      </c>
      <c r="C27" s="130"/>
      <c r="D27" s="130"/>
      <c r="E27" s="130"/>
      <c r="G27" s="15"/>
    </row>
    <row r="28" spans="1:7" ht="11.25" x14ac:dyDescent="0.2">
      <c r="A28" s="14">
        <v>33390</v>
      </c>
      <c r="C28" s="130"/>
      <c r="D28" s="130"/>
      <c r="E28" s="130"/>
      <c r="G28" s="15"/>
    </row>
    <row r="29" spans="1:7" ht="11.25" x14ac:dyDescent="0.2">
      <c r="A29" s="14">
        <v>33482</v>
      </c>
      <c r="C29" s="130"/>
      <c r="D29" s="130"/>
      <c r="E29" s="130"/>
      <c r="G29" s="15"/>
    </row>
    <row r="30" spans="1:7" ht="11.25" x14ac:dyDescent="0.2">
      <c r="A30" s="14">
        <v>33573</v>
      </c>
      <c r="C30" s="130"/>
      <c r="D30" s="130"/>
      <c r="E30" s="130"/>
      <c r="G30" s="15"/>
    </row>
    <row r="31" spans="1:7" ht="11.25" x14ac:dyDescent="0.2">
      <c r="A31" s="14">
        <v>33664</v>
      </c>
      <c r="C31" s="130"/>
      <c r="D31" s="130"/>
      <c r="E31" s="130"/>
      <c r="G31" s="15"/>
    </row>
    <row r="32" spans="1:7" ht="11.25" x14ac:dyDescent="0.2">
      <c r="A32" s="14">
        <v>33756</v>
      </c>
      <c r="C32" s="130"/>
      <c r="D32" s="130"/>
      <c r="E32" s="130"/>
      <c r="G32" s="15"/>
    </row>
    <row r="33" spans="1:7" ht="11.25" x14ac:dyDescent="0.2">
      <c r="A33" s="14">
        <v>33848</v>
      </c>
      <c r="C33" s="130"/>
      <c r="D33" s="130"/>
      <c r="E33" s="130"/>
      <c r="G33" s="15"/>
    </row>
    <row r="34" spans="1:7" ht="11.25" x14ac:dyDescent="0.2">
      <c r="A34" s="14">
        <v>33939</v>
      </c>
      <c r="C34" s="130"/>
      <c r="D34" s="130"/>
      <c r="E34" s="130"/>
      <c r="G34" s="15"/>
    </row>
    <row r="35" spans="1:7" ht="11.25" x14ac:dyDescent="0.2">
      <c r="A35" s="14">
        <v>34029</v>
      </c>
      <c r="C35" s="130"/>
      <c r="D35" s="130"/>
      <c r="E35" s="130"/>
      <c r="G35" s="15"/>
    </row>
    <row r="36" spans="1:7" ht="11.25" x14ac:dyDescent="0.2">
      <c r="A36" s="14">
        <v>34121</v>
      </c>
      <c r="C36" s="130"/>
      <c r="D36" s="130"/>
      <c r="E36" s="130"/>
      <c r="G36" s="15"/>
    </row>
    <row r="37" spans="1:7" ht="11.25" x14ac:dyDescent="0.2">
      <c r="A37" s="14">
        <v>34213</v>
      </c>
      <c r="C37" s="130"/>
      <c r="D37" s="130"/>
      <c r="E37" s="130"/>
      <c r="G37" s="15"/>
    </row>
    <row r="38" spans="1:7" ht="11.25" x14ac:dyDescent="0.2">
      <c r="A38" s="14">
        <v>34304</v>
      </c>
      <c r="C38" s="130"/>
      <c r="D38" s="130"/>
      <c r="E38" s="130"/>
      <c r="G38" s="15"/>
    </row>
    <row r="39" spans="1:7" ht="11.25" x14ac:dyDescent="0.2">
      <c r="A39" s="14">
        <v>34394</v>
      </c>
      <c r="C39" s="130"/>
      <c r="D39" s="130"/>
      <c r="E39" s="130"/>
      <c r="G39" s="15"/>
    </row>
    <row r="40" spans="1:7" ht="11.25" x14ac:dyDescent="0.2">
      <c r="A40" s="14">
        <v>34486</v>
      </c>
      <c r="C40" s="130"/>
      <c r="D40" s="130"/>
      <c r="E40" s="130"/>
      <c r="G40" s="15"/>
    </row>
    <row r="41" spans="1:7" ht="11.25" x14ac:dyDescent="0.2">
      <c r="A41" s="14">
        <v>34578</v>
      </c>
      <c r="C41" s="130"/>
      <c r="D41" s="130"/>
      <c r="E41" s="130"/>
      <c r="G41" s="15"/>
    </row>
    <row r="42" spans="1:7" ht="11.25" x14ac:dyDescent="0.2">
      <c r="A42" s="14">
        <v>34669</v>
      </c>
      <c r="C42" s="130"/>
      <c r="D42" s="130"/>
      <c r="E42" s="130"/>
      <c r="G42" s="15"/>
    </row>
    <row r="43" spans="1:7" ht="11.25" x14ac:dyDescent="0.2">
      <c r="A43" s="14">
        <v>34759</v>
      </c>
      <c r="C43" s="130"/>
      <c r="D43" s="130"/>
      <c r="E43" s="130"/>
      <c r="G43" s="15"/>
    </row>
    <row r="44" spans="1:7" ht="11.25" x14ac:dyDescent="0.2">
      <c r="A44" s="14">
        <v>34851</v>
      </c>
      <c r="C44" s="130"/>
      <c r="D44" s="130"/>
      <c r="E44" s="130"/>
      <c r="G44" s="15"/>
    </row>
    <row r="45" spans="1:7" ht="11.25" x14ac:dyDescent="0.2">
      <c r="A45" s="14">
        <v>34943</v>
      </c>
      <c r="C45" s="130"/>
      <c r="D45" s="130"/>
      <c r="E45" s="130"/>
      <c r="G45" s="15"/>
    </row>
    <row r="46" spans="1:7" ht="11.25" x14ac:dyDescent="0.2">
      <c r="A46" s="14">
        <v>35034</v>
      </c>
      <c r="C46" s="130"/>
      <c r="D46" s="130"/>
      <c r="E46" s="130"/>
      <c r="G46" s="15"/>
    </row>
    <row r="47" spans="1:7" ht="11.25" x14ac:dyDescent="0.2">
      <c r="A47" s="14">
        <v>35125</v>
      </c>
      <c r="C47" s="130"/>
      <c r="D47" s="130"/>
      <c r="E47" s="130"/>
      <c r="G47" s="15"/>
    </row>
    <row r="48" spans="1:7" ht="11.25" x14ac:dyDescent="0.2">
      <c r="A48" s="14">
        <v>35217</v>
      </c>
      <c r="C48" s="130"/>
      <c r="D48" s="130"/>
      <c r="E48" s="130"/>
      <c r="G48" s="15"/>
    </row>
    <row r="49" spans="1:9" ht="11.25" x14ac:dyDescent="0.2">
      <c r="A49" s="14">
        <v>35309</v>
      </c>
      <c r="C49" s="130"/>
      <c r="D49" s="130"/>
      <c r="E49" s="130"/>
      <c r="G49" s="15"/>
    </row>
    <row r="50" spans="1:9" ht="11.25" x14ac:dyDescent="0.2">
      <c r="A50" s="14">
        <v>35400</v>
      </c>
      <c r="C50" s="130"/>
      <c r="D50" s="130"/>
      <c r="E50" s="130"/>
      <c r="G50" s="15"/>
    </row>
    <row r="51" spans="1:9" ht="11.25" x14ac:dyDescent="0.2">
      <c r="A51" s="14">
        <v>35490</v>
      </c>
      <c r="C51" s="130"/>
      <c r="D51" s="130"/>
      <c r="E51" s="130"/>
      <c r="G51" s="15"/>
    </row>
    <row r="52" spans="1:9" ht="11.25" x14ac:dyDescent="0.2">
      <c r="A52" s="14">
        <v>35582</v>
      </c>
      <c r="C52" s="130"/>
      <c r="D52" s="130"/>
      <c r="E52" s="130"/>
      <c r="G52" s="15"/>
    </row>
    <row r="53" spans="1:9" ht="11.25" x14ac:dyDescent="0.2">
      <c r="A53" s="14">
        <v>35674</v>
      </c>
      <c r="C53" s="130"/>
      <c r="D53" s="130"/>
      <c r="E53" s="130"/>
      <c r="G53" s="15"/>
    </row>
    <row r="54" spans="1:9" ht="11.25" x14ac:dyDescent="0.2">
      <c r="A54" s="14">
        <v>35765</v>
      </c>
      <c r="C54" s="130"/>
      <c r="D54" s="130"/>
      <c r="E54" s="130"/>
      <c r="G54" s="15"/>
    </row>
    <row r="55" spans="1:9" ht="11.25" x14ac:dyDescent="0.2">
      <c r="A55" s="14">
        <v>35855</v>
      </c>
    </row>
    <row r="56" spans="1:9" ht="11.25" x14ac:dyDescent="0.2">
      <c r="A56" s="14">
        <v>35947</v>
      </c>
    </row>
    <row r="57" spans="1:9" ht="11.25" x14ac:dyDescent="0.2">
      <c r="A57" s="14">
        <v>36039</v>
      </c>
    </row>
    <row r="58" spans="1:9" ht="11.25" x14ac:dyDescent="0.2">
      <c r="A58" s="14">
        <v>36130</v>
      </c>
    </row>
    <row r="59" spans="1:9" ht="11.25" x14ac:dyDescent="0.2">
      <c r="A59" s="14">
        <v>36220</v>
      </c>
    </row>
    <row r="60" spans="1:9" ht="11.25" x14ac:dyDescent="0.2">
      <c r="A60" s="14">
        <v>36312</v>
      </c>
      <c r="B60" s="131"/>
      <c r="F60" s="131"/>
    </row>
    <row r="61" spans="1:9" ht="11.25" x14ac:dyDescent="0.2">
      <c r="A61" s="14">
        <v>36404</v>
      </c>
      <c r="B61" s="131"/>
      <c r="C61" s="132"/>
      <c r="D61" s="132"/>
      <c r="F61" s="131"/>
      <c r="G61" s="1"/>
    </row>
    <row r="62" spans="1:9" ht="11.25" x14ac:dyDescent="0.2">
      <c r="A62" s="14">
        <v>36495</v>
      </c>
      <c r="B62" s="131"/>
      <c r="C62" s="132"/>
      <c r="D62" s="132"/>
      <c r="F62" s="131"/>
      <c r="G62" s="1"/>
    </row>
    <row r="63" spans="1:9" ht="11.25" x14ac:dyDescent="0.2">
      <c r="A63" s="14">
        <v>36586</v>
      </c>
      <c r="B63" s="131"/>
      <c r="C63" s="132"/>
      <c r="D63" s="132"/>
      <c r="F63" s="131"/>
      <c r="G63" s="1"/>
    </row>
    <row r="64" spans="1:9" ht="12.75" x14ac:dyDescent="0.2">
      <c r="A64" s="14">
        <v>36678</v>
      </c>
      <c r="B64" s="133">
        <v>6.9881605728000729E-2</v>
      </c>
      <c r="C64" s="132">
        <v>4.4848822411045708E-2</v>
      </c>
      <c r="D64" s="132">
        <v>6.5670797307788353E-2</v>
      </c>
      <c r="E64" s="240"/>
      <c r="F64" s="131"/>
      <c r="G64" s="1"/>
      <c r="I64" s="132"/>
    </row>
    <row r="65" spans="1:9" ht="12.75" x14ac:dyDescent="0.2">
      <c r="A65" s="14">
        <v>36770</v>
      </c>
      <c r="B65" s="133">
        <v>5.6550711700970036E-2</v>
      </c>
      <c r="C65" s="132">
        <v>4.6113443981681268E-2</v>
      </c>
      <c r="D65" s="132">
        <v>5.4815974735928918E-2</v>
      </c>
      <c r="E65" s="240"/>
      <c r="F65" s="131"/>
      <c r="G65" s="1"/>
      <c r="I65" s="132"/>
    </row>
    <row r="66" spans="1:9" ht="12.75" x14ac:dyDescent="0.2">
      <c r="A66" s="14">
        <v>36861</v>
      </c>
      <c r="B66" s="133">
        <v>4.8371757163195195E-2</v>
      </c>
      <c r="C66" s="132">
        <v>5.5539366582326277E-2</v>
      </c>
      <c r="D66" s="132">
        <v>4.9561189149501361E-2</v>
      </c>
      <c r="E66" s="240"/>
      <c r="F66" s="240"/>
      <c r="G66" s="1"/>
      <c r="I66" s="132"/>
    </row>
    <row r="67" spans="1:9" ht="12.75" x14ac:dyDescent="0.2">
      <c r="A67" s="14">
        <v>36951</v>
      </c>
      <c r="B67" s="133">
        <v>5.6612434618705798E-2</v>
      </c>
      <c r="C67" s="132">
        <v>4.1397353919898849E-2</v>
      </c>
      <c r="D67" s="132">
        <v>5.4093307096829468E-2</v>
      </c>
      <c r="E67" s="240"/>
      <c r="F67" s="240"/>
      <c r="G67" s="1"/>
      <c r="I67" s="132"/>
    </row>
    <row r="68" spans="1:9" ht="12.75" x14ac:dyDescent="0.2">
      <c r="A68" s="14">
        <v>37043</v>
      </c>
      <c r="B68" s="133">
        <v>5.9913078669762143E-2</v>
      </c>
      <c r="C68" s="132">
        <v>3.3783157336136016E-2</v>
      </c>
      <c r="D68" s="132">
        <v>5.5603598987718605E-2</v>
      </c>
      <c r="E68" s="240"/>
      <c r="F68" s="240"/>
      <c r="G68" s="1"/>
      <c r="I68" s="132"/>
    </row>
    <row r="69" spans="1:9" ht="12.75" x14ac:dyDescent="0.2">
      <c r="A69" s="14">
        <v>37135</v>
      </c>
      <c r="B69" s="133">
        <v>4.8617421379911097E-2</v>
      </c>
      <c r="C69" s="132">
        <v>5.9163313121722405E-2</v>
      </c>
      <c r="D69" s="132">
        <v>5.0355751291893736E-2</v>
      </c>
      <c r="E69" s="240"/>
      <c r="F69" s="240"/>
      <c r="G69" s="1"/>
      <c r="I69" s="132"/>
    </row>
    <row r="70" spans="1:9" ht="12.75" x14ac:dyDescent="0.2">
      <c r="A70" s="14">
        <v>37226</v>
      </c>
      <c r="B70" s="133">
        <v>5.3434976595616135E-2</v>
      </c>
      <c r="C70" s="132">
        <v>4.1033318201503022E-2</v>
      </c>
      <c r="D70" s="132">
        <v>5.1365256013451432E-2</v>
      </c>
      <c r="E70" s="240"/>
      <c r="F70" s="240"/>
      <c r="G70" s="1"/>
      <c r="I70" s="132"/>
    </row>
    <row r="71" spans="1:9" ht="12.75" x14ac:dyDescent="0.2">
      <c r="A71" s="14">
        <v>37316</v>
      </c>
      <c r="B71" s="133">
        <v>4.9615476152040872E-2</v>
      </c>
      <c r="C71" s="132">
        <v>6.5492066873022781E-2</v>
      </c>
      <c r="D71" s="132">
        <v>5.2212467817857711E-2</v>
      </c>
      <c r="E71" s="240">
        <f>E72</f>
        <v>2.9461748900597384E-2</v>
      </c>
      <c r="F71" s="240">
        <f>$F$124</f>
        <v>3.5651284276935272E-2</v>
      </c>
      <c r="G71" s="1"/>
      <c r="I71" s="132"/>
    </row>
    <row r="72" spans="1:9" ht="12.75" x14ac:dyDescent="0.2">
      <c r="A72" s="14">
        <v>37408</v>
      </c>
      <c r="B72" s="133">
        <v>3.4330216973516459E-2</v>
      </c>
      <c r="C72" s="132">
        <v>7.8430056145836646E-2</v>
      </c>
      <c r="D72" s="132">
        <v>4.145304290095253E-2</v>
      </c>
      <c r="E72" s="240">
        <f t="shared" ref="E72:E135" si="0">E73</f>
        <v>2.9461748900597384E-2</v>
      </c>
      <c r="F72" s="240">
        <f t="shared" ref="F72:F117" si="1">$F$124</f>
        <v>3.5651284276935272E-2</v>
      </c>
      <c r="G72" s="1"/>
      <c r="I72" s="132"/>
    </row>
    <row r="73" spans="1:9" ht="12.75" x14ac:dyDescent="0.2">
      <c r="A73" s="14">
        <v>37500</v>
      </c>
      <c r="B73" s="133">
        <v>3.561938706836254E-2</v>
      </c>
      <c r="C73" s="132">
        <v>6.7470443716323825E-2</v>
      </c>
      <c r="D73" s="132">
        <v>4.09135737431785E-2</v>
      </c>
      <c r="E73" s="240">
        <f t="shared" si="0"/>
        <v>2.9461748900597384E-2</v>
      </c>
      <c r="F73" s="240">
        <f t="shared" si="1"/>
        <v>3.5651284276935272E-2</v>
      </c>
      <c r="G73" s="1"/>
      <c r="I73" s="132"/>
    </row>
    <row r="74" spans="1:9" ht="12.75" x14ac:dyDescent="0.2">
      <c r="A74" s="14">
        <v>37591</v>
      </c>
      <c r="B74" s="133">
        <v>2.7066996698996704E-2</v>
      </c>
      <c r="C74" s="132">
        <v>7.701758147636717E-2</v>
      </c>
      <c r="D74" s="132">
        <v>3.532135923251456E-2</v>
      </c>
      <c r="E74" s="240">
        <f t="shared" si="0"/>
        <v>2.9461748900597384E-2</v>
      </c>
      <c r="F74" s="240">
        <f t="shared" si="1"/>
        <v>3.5651284276935272E-2</v>
      </c>
      <c r="G74" s="1"/>
      <c r="I74" s="132"/>
    </row>
    <row r="75" spans="1:9" ht="12.75" x14ac:dyDescent="0.2">
      <c r="A75" s="14">
        <v>37681</v>
      </c>
      <c r="B75" s="133">
        <v>2.0086275932033049E-2</v>
      </c>
      <c r="C75" s="132">
        <v>6.9879333216343653E-2</v>
      </c>
      <c r="D75" s="132">
        <v>2.8333900360046238E-2</v>
      </c>
      <c r="E75" s="240">
        <f t="shared" si="0"/>
        <v>2.9461748900597384E-2</v>
      </c>
      <c r="F75" s="240">
        <f t="shared" si="1"/>
        <v>3.5651284276935272E-2</v>
      </c>
      <c r="G75" s="1"/>
      <c r="I75" s="132"/>
    </row>
    <row r="76" spans="1:9" ht="12.75" x14ac:dyDescent="0.2">
      <c r="A76" s="14">
        <v>37773</v>
      </c>
      <c r="B76" s="133">
        <v>2.375878778440077E-2</v>
      </c>
      <c r="C76" s="132">
        <v>6.6297655591047722E-2</v>
      </c>
      <c r="D76" s="132">
        <v>3.0873437815346572E-2</v>
      </c>
      <c r="E76" s="240">
        <f t="shared" si="0"/>
        <v>2.9461748900597384E-2</v>
      </c>
      <c r="F76" s="240">
        <f t="shared" si="1"/>
        <v>3.5651284276935272E-2</v>
      </c>
      <c r="G76" s="1"/>
      <c r="I76" s="132"/>
    </row>
    <row r="77" spans="1:9" ht="12.75" x14ac:dyDescent="0.2">
      <c r="A77" s="14">
        <v>37865</v>
      </c>
      <c r="B77" s="133">
        <v>3.0285450677562276E-2</v>
      </c>
      <c r="C77" s="132">
        <v>5.5837907872440473E-2</v>
      </c>
      <c r="D77" s="132">
        <v>3.464106345077278E-2</v>
      </c>
      <c r="E77" s="240">
        <f t="shared" si="0"/>
        <v>2.9461748900597384E-2</v>
      </c>
      <c r="F77" s="240">
        <f t="shared" si="1"/>
        <v>3.5651284276935272E-2</v>
      </c>
      <c r="G77" s="1"/>
      <c r="I77" s="132"/>
    </row>
    <row r="78" spans="1:9" ht="12.75" x14ac:dyDescent="0.2">
      <c r="A78" s="14">
        <v>37956</v>
      </c>
      <c r="B78" s="133">
        <v>2.6091383690589831E-2</v>
      </c>
      <c r="C78" s="132">
        <v>6.2411344645898481E-2</v>
      </c>
      <c r="D78" s="132">
        <v>3.2334996376676362E-2</v>
      </c>
      <c r="E78" s="240">
        <f t="shared" si="0"/>
        <v>2.9461748900597384E-2</v>
      </c>
      <c r="F78" s="240">
        <f t="shared" si="1"/>
        <v>3.5651284276935272E-2</v>
      </c>
      <c r="G78" s="1"/>
      <c r="I78" s="132"/>
    </row>
    <row r="79" spans="1:9" ht="12.75" x14ac:dyDescent="0.2">
      <c r="A79" s="14">
        <v>38047</v>
      </c>
      <c r="B79" s="133">
        <v>3.2067511380602154E-2</v>
      </c>
      <c r="C79" s="132">
        <v>6.2801410707366223E-2</v>
      </c>
      <c r="D79" s="132">
        <v>3.7363882310077257E-2</v>
      </c>
      <c r="E79" s="240">
        <f t="shared" si="0"/>
        <v>2.9461748900597384E-2</v>
      </c>
      <c r="F79" s="240">
        <f t="shared" si="1"/>
        <v>3.5651284276935272E-2</v>
      </c>
      <c r="G79" s="1"/>
      <c r="I79" s="132"/>
    </row>
    <row r="80" spans="1:9" ht="12.75" x14ac:dyDescent="0.2">
      <c r="A80" s="14">
        <v>38139</v>
      </c>
      <c r="B80" s="133">
        <v>2.6440565667402049E-2</v>
      </c>
      <c r="C80" s="132">
        <v>5.9751852368335356E-2</v>
      </c>
      <c r="D80" s="132">
        <v>3.2203346838398428E-2</v>
      </c>
      <c r="E80" s="240">
        <f t="shared" si="0"/>
        <v>2.9461748900597384E-2</v>
      </c>
      <c r="F80" s="240">
        <f t="shared" si="1"/>
        <v>3.5651284276935272E-2</v>
      </c>
      <c r="G80" s="1"/>
      <c r="I80" s="132"/>
    </row>
    <row r="81" spans="1:17" ht="12.75" x14ac:dyDescent="0.2">
      <c r="A81" s="14">
        <v>38231</v>
      </c>
      <c r="B81" s="133">
        <v>2.4024776703365669E-2</v>
      </c>
      <c r="C81" s="132">
        <v>5.1622827585338982E-2</v>
      </c>
      <c r="D81" s="132">
        <v>2.8825454335225764E-2</v>
      </c>
      <c r="E81" s="240">
        <f t="shared" si="0"/>
        <v>2.9461748900597384E-2</v>
      </c>
      <c r="F81" s="240">
        <f t="shared" si="1"/>
        <v>3.5651284276935272E-2</v>
      </c>
      <c r="G81" s="1"/>
      <c r="I81" s="132"/>
    </row>
    <row r="82" spans="1:17" ht="12.75" x14ac:dyDescent="0.2">
      <c r="A82" s="14">
        <v>38322</v>
      </c>
      <c r="B82" s="133">
        <v>3.1529861566266471E-2</v>
      </c>
      <c r="C82" s="132">
        <v>4.9141510276708988E-2</v>
      </c>
      <c r="D82" s="132">
        <v>3.4645611861955805E-2</v>
      </c>
      <c r="E82" s="240">
        <f t="shared" si="0"/>
        <v>2.9461748900597384E-2</v>
      </c>
      <c r="F82" s="240">
        <f t="shared" si="1"/>
        <v>3.5651284276935272E-2</v>
      </c>
      <c r="G82" s="1"/>
      <c r="I82" s="132"/>
    </row>
    <row r="83" spans="1:17" ht="12.75" x14ac:dyDescent="0.2">
      <c r="A83" s="14">
        <v>38412</v>
      </c>
      <c r="B83" s="133">
        <v>2.9804612582625234E-2</v>
      </c>
      <c r="C83" s="132">
        <v>4.8305386131469952E-2</v>
      </c>
      <c r="D83" s="132">
        <v>3.3071029492452109E-2</v>
      </c>
      <c r="E83" s="240">
        <f t="shared" si="0"/>
        <v>2.9461748900597384E-2</v>
      </c>
      <c r="F83" s="240">
        <f t="shared" si="1"/>
        <v>3.5651284276935272E-2</v>
      </c>
      <c r="G83" s="1"/>
      <c r="I83" s="132"/>
    </row>
    <row r="84" spans="1:17" ht="12.75" x14ac:dyDescent="0.2">
      <c r="A84" s="14">
        <v>38504</v>
      </c>
      <c r="B84" s="133">
        <v>3.4836252894292707E-2</v>
      </c>
      <c r="C84" s="132">
        <v>2.9911899141136233E-2</v>
      </c>
      <c r="D84" s="132">
        <v>3.396161379946383E-2</v>
      </c>
      <c r="E84" s="240">
        <f t="shared" si="0"/>
        <v>2.9461748900597384E-2</v>
      </c>
      <c r="F84" s="240">
        <f t="shared" si="1"/>
        <v>3.5651284276935272E-2</v>
      </c>
      <c r="G84" s="1"/>
      <c r="I84" s="132"/>
    </row>
    <row r="85" spans="1:17" ht="12.75" x14ac:dyDescent="0.2">
      <c r="A85" s="14">
        <v>38596</v>
      </c>
      <c r="B85" s="133">
        <v>3.9990165684015366E-2</v>
      </c>
      <c r="C85" s="132">
        <v>3.364511814829152E-2</v>
      </c>
      <c r="D85" s="240">
        <v>3.8861988488038124E-2</v>
      </c>
      <c r="E85" s="240">
        <f t="shared" si="0"/>
        <v>2.9461748900597384E-2</v>
      </c>
      <c r="F85" s="240">
        <f t="shared" si="1"/>
        <v>3.5651284276935272E-2</v>
      </c>
      <c r="G85" s="41"/>
      <c r="I85" s="132"/>
    </row>
    <row r="86" spans="1:17" ht="12.75" x14ac:dyDescent="0.2">
      <c r="A86" s="14">
        <v>38687</v>
      </c>
      <c r="B86" s="133">
        <v>4.5272347684011338E-2</v>
      </c>
      <c r="C86" s="132">
        <v>3.8643490735786434E-2</v>
      </c>
      <c r="D86" s="240">
        <v>4.4083178276313806E-2</v>
      </c>
      <c r="E86" s="240">
        <f t="shared" si="0"/>
        <v>2.9461748900597384E-2</v>
      </c>
      <c r="F86" s="240">
        <f t="shared" si="1"/>
        <v>3.5651284276935272E-2</v>
      </c>
      <c r="G86" s="41"/>
      <c r="I86" s="132"/>
    </row>
    <row r="87" spans="1:17" ht="12.75" x14ac:dyDescent="0.2">
      <c r="A87" s="14">
        <v>38777</v>
      </c>
      <c r="B87" s="133">
        <v>3.9058275239960638E-2</v>
      </c>
      <c r="C87" s="132">
        <v>3.9251495669028857E-2</v>
      </c>
      <c r="D87" s="240">
        <v>3.9092892477203378E-2</v>
      </c>
      <c r="E87" s="240">
        <f t="shared" si="0"/>
        <v>2.9461748900597384E-2</v>
      </c>
      <c r="F87" s="240">
        <f t="shared" si="1"/>
        <v>3.5651284276935272E-2</v>
      </c>
      <c r="G87" s="41"/>
      <c r="I87" s="132"/>
    </row>
    <row r="88" spans="1:17" ht="12.75" x14ac:dyDescent="0.2">
      <c r="A88" s="14">
        <v>38869</v>
      </c>
      <c r="B88" s="133">
        <v>5.4231466031968711E-2</v>
      </c>
      <c r="C88" s="132">
        <v>4.0366748894566928E-2</v>
      </c>
      <c r="D88" s="240">
        <v>5.1778529476523616E-2</v>
      </c>
      <c r="E88" s="240">
        <f t="shared" si="0"/>
        <v>2.9461748900597384E-2</v>
      </c>
      <c r="F88" s="240">
        <f t="shared" si="1"/>
        <v>3.5651284276935272E-2</v>
      </c>
      <c r="G88" s="41"/>
      <c r="I88" s="132"/>
    </row>
    <row r="89" spans="1:17" ht="12.75" x14ac:dyDescent="0.2">
      <c r="A89" s="14">
        <v>38961</v>
      </c>
      <c r="B89" s="133">
        <v>5.5617584158937694E-2</v>
      </c>
      <c r="C89" s="132">
        <v>4.7287346391358343E-2</v>
      </c>
      <c r="D89" s="240">
        <v>5.4143869388245669E-2</v>
      </c>
      <c r="E89" s="240">
        <f t="shared" si="0"/>
        <v>2.9461748900597384E-2</v>
      </c>
      <c r="F89" s="240">
        <f t="shared" si="1"/>
        <v>3.5651284276935272E-2</v>
      </c>
      <c r="G89" s="41"/>
      <c r="I89" s="132"/>
    </row>
    <row r="90" spans="1:17" ht="12.75" x14ac:dyDescent="0.2">
      <c r="A90" s="14">
        <v>39052</v>
      </c>
      <c r="B90" s="133">
        <v>7.3453186974942852E-2</v>
      </c>
      <c r="C90" s="132">
        <v>4.1673565601055396E-2</v>
      </c>
      <c r="D90" s="240">
        <v>6.7781853236039025E-2</v>
      </c>
      <c r="E90" s="240">
        <f t="shared" si="0"/>
        <v>2.9461748900597384E-2</v>
      </c>
      <c r="F90" s="240">
        <f t="shared" si="1"/>
        <v>3.5651284276935272E-2</v>
      </c>
      <c r="G90" s="41"/>
      <c r="I90" s="132"/>
    </row>
    <row r="91" spans="1:17" ht="12.75" x14ac:dyDescent="0.2">
      <c r="A91" s="14">
        <v>39142</v>
      </c>
      <c r="B91" s="133">
        <v>9.886710479955596E-2</v>
      </c>
      <c r="C91" s="132">
        <v>4.5790693950926276E-2</v>
      </c>
      <c r="D91" s="240">
        <v>8.9356520630737846E-2</v>
      </c>
      <c r="E91" s="240">
        <f t="shared" si="0"/>
        <v>2.9461748900597384E-2</v>
      </c>
      <c r="F91" s="240">
        <f t="shared" si="1"/>
        <v>3.5651284276935272E-2</v>
      </c>
      <c r="G91" s="41"/>
      <c r="I91" s="132"/>
    </row>
    <row r="92" spans="1:17" ht="12.75" x14ac:dyDescent="0.2">
      <c r="A92" s="14">
        <v>39234</v>
      </c>
      <c r="B92" s="133">
        <v>0.10796059158934246</v>
      </c>
      <c r="C92" s="132">
        <v>6.1633067694349508E-2</v>
      </c>
      <c r="D92" s="240">
        <v>9.9853285823505278E-2</v>
      </c>
      <c r="E92" s="240">
        <f t="shared" si="0"/>
        <v>2.9461748900597384E-2</v>
      </c>
      <c r="F92" s="240">
        <f t="shared" si="1"/>
        <v>3.5651284276935272E-2</v>
      </c>
      <c r="G92" s="41"/>
      <c r="I92" s="132"/>
    </row>
    <row r="93" spans="1:17" ht="12.75" x14ac:dyDescent="0.2">
      <c r="A93" s="14">
        <v>39326</v>
      </c>
      <c r="B93" s="133">
        <v>0.1262494795039919</v>
      </c>
      <c r="C93" s="132">
        <v>6.080002619128555E-2</v>
      </c>
      <c r="D93" s="240">
        <v>0.11474603157149188</v>
      </c>
      <c r="E93" s="240">
        <f t="shared" si="0"/>
        <v>2.9461748900597384E-2</v>
      </c>
      <c r="F93" s="240">
        <f t="shared" si="1"/>
        <v>3.5651284276935272E-2</v>
      </c>
      <c r="G93" s="41"/>
      <c r="I93" s="132"/>
    </row>
    <row r="94" spans="1:17" ht="12.75" x14ac:dyDescent="0.2">
      <c r="A94" s="14">
        <v>39417</v>
      </c>
      <c r="B94" s="133">
        <v>0.12405450115081851</v>
      </c>
      <c r="C94" s="132">
        <v>4.3874075349293884E-2</v>
      </c>
      <c r="D94" s="240">
        <v>0.110095512574228</v>
      </c>
      <c r="E94" s="240">
        <f t="shared" si="0"/>
        <v>2.9461748900597384E-2</v>
      </c>
      <c r="F94" s="240">
        <f t="shared" si="1"/>
        <v>3.5651284276935272E-2</v>
      </c>
      <c r="G94" s="41"/>
      <c r="I94" s="132"/>
    </row>
    <row r="95" spans="1:17" ht="12.75" x14ac:dyDescent="0.2">
      <c r="A95" s="14">
        <v>39508</v>
      </c>
      <c r="B95" s="133">
        <v>0.12661124119477463</v>
      </c>
      <c r="C95" s="133">
        <v>4.6588078285266343E-2</v>
      </c>
      <c r="D95" s="240">
        <v>0.11284561111551206</v>
      </c>
      <c r="E95" s="240">
        <f t="shared" si="0"/>
        <v>2.9461748900597384E-2</v>
      </c>
      <c r="F95" s="240">
        <f t="shared" si="1"/>
        <v>3.5651284276935272E-2</v>
      </c>
      <c r="G95" s="41"/>
      <c r="I95" s="132"/>
      <c r="Q95" s="263"/>
    </row>
    <row r="96" spans="1:17" ht="12.75" x14ac:dyDescent="0.2">
      <c r="A96" s="14">
        <v>39600</v>
      </c>
      <c r="B96" s="133">
        <v>0.13000620375091398</v>
      </c>
      <c r="C96" s="133">
        <v>5.2349780808929269E-2</v>
      </c>
      <c r="D96" s="240">
        <v>0.11688859942984364</v>
      </c>
      <c r="E96" s="240">
        <f t="shared" si="0"/>
        <v>2.9461748900597384E-2</v>
      </c>
      <c r="F96" s="240">
        <f t="shared" si="1"/>
        <v>3.5651284276935272E-2</v>
      </c>
      <c r="G96" s="41"/>
      <c r="I96" s="132"/>
      <c r="Q96" s="263"/>
    </row>
    <row r="97" spans="1:17" ht="12.75" x14ac:dyDescent="0.2">
      <c r="A97" s="14">
        <v>39692</v>
      </c>
      <c r="B97" s="133">
        <v>0.12539256842337276</v>
      </c>
      <c r="C97" s="133">
        <v>5.6375619570549818E-2</v>
      </c>
      <c r="D97" s="240">
        <v>0.11384912575270056</v>
      </c>
      <c r="E97" s="240">
        <f t="shared" si="0"/>
        <v>2.9461748900597384E-2</v>
      </c>
      <c r="F97" s="240">
        <f t="shared" si="1"/>
        <v>3.5651284276935272E-2</v>
      </c>
      <c r="G97" s="41"/>
      <c r="I97" s="132"/>
      <c r="Q97" s="263"/>
    </row>
    <row r="98" spans="1:17" ht="12.75" x14ac:dyDescent="0.2">
      <c r="A98" s="14">
        <v>39783</v>
      </c>
      <c r="B98" s="133">
        <v>0.10888170959552945</v>
      </c>
      <c r="C98" s="133">
        <v>7.3913117941470041E-2</v>
      </c>
      <c r="D98" s="240">
        <v>0.1031570258416814</v>
      </c>
      <c r="E98" s="240">
        <f t="shared" si="0"/>
        <v>2.9461748900597384E-2</v>
      </c>
      <c r="F98" s="240">
        <f t="shared" si="1"/>
        <v>3.5651284276935272E-2</v>
      </c>
      <c r="G98" s="41"/>
      <c r="I98" s="132"/>
      <c r="Q98" s="263"/>
    </row>
    <row r="99" spans="1:17" ht="12.75" x14ac:dyDescent="0.2">
      <c r="A99" s="14">
        <v>39873</v>
      </c>
      <c r="B99" s="240">
        <v>8.9836682071028129E-2</v>
      </c>
      <c r="C99" s="240">
        <v>7.3580368946106534E-2</v>
      </c>
      <c r="D99" s="240">
        <v>7.591717039940904E-2</v>
      </c>
      <c r="E99" s="240">
        <f t="shared" si="0"/>
        <v>2.9461748900597384E-2</v>
      </c>
      <c r="F99" s="240">
        <f t="shared" si="1"/>
        <v>3.5651284276935272E-2</v>
      </c>
      <c r="G99" s="41"/>
      <c r="I99" s="132"/>
      <c r="Q99" s="263"/>
    </row>
    <row r="100" spans="1:17" ht="12.75" x14ac:dyDescent="0.2">
      <c r="A100" s="14">
        <v>39965</v>
      </c>
      <c r="B100" s="240">
        <v>5.6573641291394416E-2</v>
      </c>
      <c r="C100" s="240">
        <v>5.7179220124213836E-2</v>
      </c>
      <c r="D100" s="240">
        <v>4.5699108483320705E-2</v>
      </c>
      <c r="E100" s="240">
        <f t="shared" si="0"/>
        <v>2.9461748900597384E-2</v>
      </c>
      <c r="F100" s="240">
        <f t="shared" si="1"/>
        <v>3.5651284276935272E-2</v>
      </c>
      <c r="G100" s="41"/>
      <c r="I100" s="132"/>
      <c r="Q100" s="263"/>
    </row>
    <row r="101" spans="1:17" ht="12.75" x14ac:dyDescent="0.2">
      <c r="A101" s="14">
        <v>40057</v>
      </c>
      <c r="B101" s="240">
        <v>3.5837098143820745E-2</v>
      </c>
      <c r="C101" s="240">
        <v>4.6059047984755574E-2</v>
      </c>
      <c r="D101" s="240">
        <v>2.6684988238983465E-2</v>
      </c>
      <c r="E101" s="240">
        <f t="shared" si="0"/>
        <v>2.9461748900597384E-2</v>
      </c>
      <c r="F101" s="240">
        <f t="shared" si="1"/>
        <v>3.5651284276935272E-2</v>
      </c>
      <c r="G101" s="41"/>
      <c r="I101" s="132"/>
      <c r="Q101" s="263"/>
    </row>
    <row r="102" spans="1:17" ht="12.75" x14ac:dyDescent="0.2">
      <c r="A102" s="14">
        <v>40148</v>
      </c>
      <c r="B102" s="240">
        <v>4.4512615752242413E-2</v>
      </c>
      <c r="C102" s="240">
        <v>5.604384880302038E-2</v>
      </c>
      <c r="D102" s="240">
        <v>3.5481699954253543E-2</v>
      </c>
      <c r="E102" s="240">
        <f t="shared" si="0"/>
        <v>2.9461748900597384E-2</v>
      </c>
      <c r="F102" s="240">
        <f t="shared" si="1"/>
        <v>3.5651284276935272E-2</v>
      </c>
      <c r="G102" s="41"/>
      <c r="I102" s="132"/>
      <c r="Q102" s="263"/>
    </row>
    <row r="103" spans="1:17" ht="12.75" x14ac:dyDescent="0.2">
      <c r="A103" s="14">
        <v>40238</v>
      </c>
      <c r="B103" s="240">
        <v>4.3865069182502214E-2</v>
      </c>
      <c r="C103" s="240">
        <v>6.4929798916110837E-2</v>
      </c>
      <c r="D103" s="240">
        <v>4.7221927081614989E-2</v>
      </c>
      <c r="E103" s="240">
        <f t="shared" si="0"/>
        <v>2.9461748900597384E-2</v>
      </c>
      <c r="F103" s="240">
        <f t="shared" si="1"/>
        <v>3.5651284276935272E-2</v>
      </c>
      <c r="G103" s="41"/>
      <c r="I103" s="132"/>
      <c r="Q103" s="263"/>
    </row>
    <row r="104" spans="1:17" ht="12.75" x14ac:dyDescent="0.2">
      <c r="A104" s="14">
        <v>40330</v>
      </c>
      <c r="B104" s="240">
        <v>5.1586283246486397E-2</v>
      </c>
      <c r="C104" s="240">
        <v>8.1467400923623368E-2</v>
      </c>
      <c r="D104" s="240">
        <v>5.6332703787978611E-2</v>
      </c>
      <c r="E104" s="240">
        <f t="shared" si="0"/>
        <v>2.9461748900597384E-2</v>
      </c>
      <c r="F104" s="240">
        <f t="shared" si="1"/>
        <v>3.5651284276935272E-2</v>
      </c>
      <c r="G104" s="41"/>
      <c r="I104" s="132"/>
      <c r="Q104" s="263"/>
    </row>
    <row r="105" spans="1:17" ht="12.75" x14ac:dyDescent="0.2">
      <c r="A105" s="14">
        <v>40422</v>
      </c>
      <c r="B105" s="240">
        <v>5.631535938587251E-2</v>
      </c>
      <c r="C105" s="240">
        <v>7.0691123577423687E-2</v>
      </c>
      <c r="D105" s="240">
        <v>5.8608980190389737E-2</v>
      </c>
      <c r="E105" s="240">
        <f t="shared" si="0"/>
        <v>2.9461748900597384E-2</v>
      </c>
      <c r="F105" s="240">
        <f t="shared" si="1"/>
        <v>3.5651284276935272E-2</v>
      </c>
      <c r="G105" s="41"/>
      <c r="I105" s="132"/>
      <c r="Q105" s="263"/>
    </row>
    <row r="106" spans="1:17" ht="12.75" x14ac:dyDescent="0.2">
      <c r="A106" s="14">
        <v>40513</v>
      </c>
      <c r="B106" s="240">
        <v>5.0490841374471129E-2</v>
      </c>
      <c r="C106" s="240">
        <v>6.744777302662186E-2</v>
      </c>
      <c r="D106" s="240">
        <v>5.3211612803375496E-2</v>
      </c>
      <c r="E106" s="240">
        <f t="shared" si="0"/>
        <v>2.9461748900597384E-2</v>
      </c>
      <c r="F106" s="240">
        <f t="shared" si="1"/>
        <v>3.5651284276935272E-2</v>
      </c>
      <c r="G106" s="41"/>
      <c r="I106" s="132"/>
      <c r="Q106" s="263"/>
    </row>
    <row r="107" spans="1:17" ht="12.75" x14ac:dyDescent="0.2">
      <c r="A107" s="14">
        <v>40603</v>
      </c>
      <c r="B107" s="240">
        <v>3.9413101674235396E-2</v>
      </c>
      <c r="C107" s="240">
        <v>6.638279895471455E-2</v>
      </c>
      <c r="D107" s="240">
        <v>4.3783644602374938E-2</v>
      </c>
      <c r="E107" s="240">
        <f t="shared" si="0"/>
        <v>2.9461748900597384E-2</v>
      </c>
      <c r="F107" s="240">
        <f t="shared" si="1"/>
        <v>3.5651284276935272E-2</v>
      </c>
      <c r="G107" s="9"/>
      <c r="I107" s="132"/>
      <c r="Q107" s="263"/>
    </row>
    <row r="108" spans="1:17" ht="12.75" x14ac:dyDescent="0.2">
      <c r="A108" s="14">
        <v>40695</v>
      </c>
      <c r="B108" s="240">
        <v>4.4114612319538393E-2</v>
      </c>
      <c r="C108" s="240">
        <v>4.6889910245269339E-2</v>
      </c>
      <c r="D108" s="240">
        <v>4.4364579517532921E-2</v>
      </c>
      <c r="E108" s="240">
        <f t="shared" si="0"/>
        <v>2.9461748900597384E-2</v>
      </c>
      <c r="F108" s="240">
        <f t="shared" si="1"/>
        <v>3.5651284276935272E-2</v>
      </c>
      <c r="I108" s="132"/>
      <c r="Q108" s="263"/>
    </row>
    <row r="109" spans="1:17" ht="12.75" x14ac:dyDescent="0.2">
      <c r="A109" s="14">
        <v>40787</v>
      </c>
      <c r="B109" s="240">
        <v>4.1548719615180252E-2</v>
      </c>
      <c r="C109" s="240">
        <v>5.9933139339645169E-2</v>
      </c>
      <c r="D109" s="240">
        <v>4.4207097372252147E-2</v>
      </c>
      <c r="E109" s="240">
        <f t="shared" si="0"/>
        <v>2.9461748900597384E-2</v>
      </c>
      <c r="F109" s="240">
        <f t="shared" si="1"/>
        <v>3.5651284276935272E-2</v>
      </c>
      <c r="I109" s="132"/>
      <c r="Q109" s="263"/>
    </row>
    <row r="110" spans="1:17" ht="12.75" x14ac:dyDescent="0.2">
      <c r="A110" s="14">
        <v>40878</v>
      </c>
      <c r="B110" s="240">
        <v>2.9313352821923155E-2</v>
      </c>
      <c r="C110" s="240">
        <v>5.0330347907008077E-2</v>
      </c>
      <c r="D110" s="240">
        <v>2.9356958282641843E-2</v>
      </c>
      <c r="E110" s="240">
        <f t="shared" si="0"/>
        <v>2.9461748900597384E-2</v>
      </c>
      <c r="F110" s="240">
        <f t="shared" si="1"/>
        <v>3.5651284276935272E-2</v>
      </c>
      <c r="I110" s="132"/>
      <c r="Q110" s="263"/>
    </row>
    <row r="111" spans="1:17" ht="12.75" x14ac:dyDescent="0.2">
      <c r="A111" s="14">
        <v>40969</v>
      </c>
      <c r="B111" s="240">
        <v>3.0069544045423502E-2</v>
      </c>
      <c r="C111" s="240">
        <v>4.6268728796090564E-2</v>
      </c>
      <c r="D111" s="240">
        <v>3.0350277706469253E-2</v>
      </c>
      <c r="E111" s="240">
        <f t="shared" si="0"/>
        <v>2.9461748900597384E-2</v>
      </c>
      <c r="F111" s="240">
        <f t="shared" si="1"/>
        <v>3.5651284276935272E-2</v>
      </c>
      <c r="I111" s="132"/>
      <c r="Q111" s="263"/>
    </row>
    <row r="112" spans="1:17" ht="12.75" x14ac:dyDescent="0.2">
      <c r="A112" s="14">
        <v>41061</v>
      </c>
      <c r="B112" s="240">
        <v>1.5949524769531154E-2</v>
      </c>
      <c r="C112" s="240">
        <v>2.8893088331897632E-2</v>
      </c>
      <c r="D112" s="240">
        <v>1.7748800759533889E-2</v>
      </c>
      <c r="E112" s="240">
        <f t="shared" si="0"/>
        <v>2.9461748900597384E-2</v>
      </c>
      <c r="F112" s="240">
        <f t="shared" si="1"/>
        <v>3.5651284276935272E-2</v>
      </c>
      <c r="I112" s="132"/>
      <c r="Q112" s="263"/>
    </row>
    <row r="113" spans="1:17" ht="12.75" x14ac:dyDescent="0.2">
      <c r="A113" s="14">
        <v>41153</v>
      </c>
      <c r="B113" s="240">
        <v>1.9072776083735032E-3</v>
      </c>
      <c r="C113" s="240">
        <v>1.8800161777906332E-2</v>
      </c>
      <c r="D113" s="240">
        <v>4.4145122909091672E-3</v>
      </c>
      <c r="E113" s="240">
        <f t="shared" si="0"/>
        <v>2.9461748900597384E-2</v>
      </c>
      <c r="F113" s="240">
        <f t="shared" si="1"/>
        <v>3.5651284276935272E-2</v>
      </c>
      <c r="I113" s="132"/>
      <c r="Q113" s="263"/>
    </row>
    <row r="114" spans="1:17" ht="12.75" x14ac:dyDescent="0.2">
      <c r="A114" s="14">
        <v>41244</v>
      </c>
      <c r="B114" s="240">
        <v>4.8856814076889687E-3</v>
      </c>
      <c r="C114" s="240">
        <v>1.5221918124087797E-2</v>
      </c>
      <c r="D114" s="240">
        <v>9.169994770299672E-3</v>
      </c>
      <c r="E114" s="240">
        <f t="shared" si="0"/>
        <v>2.9461748900597384E-2</v>
      </c>
      <c r="F114" s="240">
        <f t="shared" si="1"/>
        <v>3.5651284276935272E-2</v>
      </c>
      <c r="I114" s="132"/>
      <c r="Q114" s="263"/>
    </row>
    <row r="115" spans="1:17" ht="12.75" x14ac:dyDescent="0.2">
      <c r="A115" s="14">
        <v>41334</v>
      </c>
      <c r="B115" s="240">
        <v>1.2798042301535473E-2</v>
      </c>
      <c r="C115" s="240">
        <v>8.4154324113878687E-3</v>
      </c>
      <c r="D115" s="240">
        <v>1.3626757391315136E-2</v>
      </c>
      <c r="E115" s="240">
        <f t="shared" si="0"/>
        <v>2.9461748900597384E-2</v>
      </c>
      <c r="F115" s="240">
        <f t="shared" si="1"/>
        <v>3.5651284276935272E-2</v>
      </c>
      <c r="I115" s="132"/>
      <c r="Q115" s="263"/>
    </row>
    <row r="116" spans="1:17" ht="12.75" x14ac:dyDescent="0.2">
      <c r="A116" s="14">
        <v>41426</v>
      </c>
      <c r="B116" s="240">
        <v>1.6052509843240026E-2</v>
      </c>
      <c r="C116" s="240">
        <v>1.2114263284390692E-2</v>
      </c>
      <c r="D116" s="240">
        <v>1.5714104973137522E-2</v>
      </c>
      <c r="E116" s="240">
        <f t="shared" si="0"/>
        <v>2.9461748900597384E-2</v>
      </c>
      <c r="F116" s="240">
        <f t="shared" si="1"/>
        <v>3.5651284276935272E-2</v>
      </c>
      <c r="I116" s="132"/>
      <c r="Q116" s="263"/>
    </row>
    <row r="117" spans="1:17" ht="12.75" x14ac:dyDescent="0.2">
      <c r="A117" s="14">
        <v>41518</v>
      </c>
      <c r="B117" s="240">
        <v>2.1030837845765316E-2</v>
      </c>
      <c r="C117" s="240">
        <v>1.7959396833292285E-2</v>
      </c>
      <c r="D117" s="240">
        <v>2.0616651475725778E-2</v>
      </c>
      <c r="E117" s="240">
        <f t="shared" si="0"/>
        <v>2.9461748900597384E-2</v>
      </c>
      <c r="F117" s="240">
        <f t="shared" si="1"/>
        <v>3.5651284276935272E-2</v>
      </c>
      <c r="I117" s="132"/>
      <c r="Q117" s="263"/>
    </row>
    <row r="118" spans="1:17" ht="12.75" x14ac:dyDescent="0.2">
      <c r="A118" s="14">
        <v>41609</v>
      </c>
      <c r="B118" s="240">
        <v>2.4040974618218414E-2</v>
      </c>
      <c r="C118" s="240">
        <v>1.9636778937900168E-2</v>
      </c>
      <c r="D118" s="240">
        <v>2.3609689801504352E-2</v>
      </c>
      <c r="E118" s="240">
        <f t="shared" si="0"/>
        <v>2.9461748900597384E-2</v>
      </c>
      <c r="F118" s="240">
        <f>F119</f>
        <v>3.5651284276935272E-2</v>
      </c>
      <c r="I118" s="132"/>
      <c r="Q118" s="263"/>
    </row>
    <row r="119" spans="1:17" ht="12.75" x14ac:dyDescent="0.2">
      <c r="A119" s="14">
        <v>41699</v>
      </c>
      <c r="B119" s="240">
        <v>1.7591603258249489E-2</v>
      </c>
      <c r="C119" s="240">
        <v>1.6952369838091563E-2</v>
      </c>
      <c r="D119" s="240">
        <v>1.8007188826397291E-2</v>
      </c>
      <c r="E119" s="240">
        <f t="shared" si="0"/>
        <v>2.9461748900597384E-2</v>
      </c>
      <c r="F119" s="240">
        <f t="shared" ref="F119:F140" si="2">F120</f>
        <v>3.5651284276935272E-2</v>
      </c>
      <c r="I119" s="132"/>
      <c r="Q119" s="263"/>
    </row>
    <row r="120" spans="1:17" ht="12.75" x14ac:dyDescent="0.2">
      <c r="A120" s="14">
        <v>41791</v>
      </c>
      <c r="B120" s="240">
        <v>1.6437637949576533E-2</v>
      </c>
      <c r="C120" s="240">
        <v>3.6931732208554502E-2</v>
      </c>
      <c r="D120" s="240">
        <v>1.9849699250550579E-2</v>
      </c>
      <c r="E120" s="240">
        <f t="shared" si="0"/>
        <v>2.9461748900597384E-2</v>
      </c>
      <c r="F120" s="240">
        <f t="shared" si="2"/>
        <v>3.5651284276935272E-2</v>
      </c>
      <c r="I120" s="132"/>
      <c r="Q120" s="263"/>
    </row>
    <row r="121" spans="1:17" ht="12.75" x14ac:dyDescent="0.2">
      <c r="A121" s="14">
        <v>41883</v>
      </c>
      <c r="B121" s="240">
        <v>2.4027510200816504E-2</v>
      </c>
      <c r="C121" s="240">
        <v>2.428982448625927E-2</v>
      </c>
      <c r="D121" s="240">
        <v>2.4582043501052864E-2</v>
      </c>
      <c r="E121" s="240">
        <f t="shared" si="0"/>
        <v>2.9461748900597384E-2</v>
      </c>
      <c r="F121" s="240">
        <f t="shared" si="2"/>
        <v>3.5651284276935272E-2</v>
      </c>
      <c r="I121" s="132"/>
      <c r="Q121" s="263"/>
    </row>
    <row r="122" spans="1:17" ht="12.75" x14ac:dyDescent="0.2">
      <c r="A122" s="14">
        <v>41974</v>
      </c>
      <c r="B122" s="240">
        <v>1.8967654544773893E-2</v>
      </c>
      <c r="C122" s="240">
        <v>1.2414317216290938E-2</v>
      </c>
      <c r="D122" s="240">
        <v>1.8458973102744691E-2</v>
      </c>
      <c r="E122" s="240">
        <f t="shared" si="0"/>
        <v>2.9461748900597384E-2</v>
      </c>
      <c r="F122" s="240">
        <f t="shared" si="2"/>
        <v>3.5651284276935272E-2</v>
      </c>
      <c r="I122" s="132"/>
      <c r="Q122" s="263"/>
    </row>
    <row r="123" spans="1:17" ht="12.75" x14ac:dyDescent="0.2">
      <c r="A123" s="14">
        <v>42064</v>
      </c>
      <c r="B123" s="240">
        <v>2.1316143685569555E-2</v>
      </c>
      <c r="C123" s="240">
        <v>2.2420242892676079E-2</v>
      </c>
      <c r="D123" s="240">
        <v>2.206802592592827E-2</v>
      </c>
      <c r="E123" s="240">
        <f t="shared" si="0"/>
        <v>2.9461748900597384E-2</v>
      </c>
      <c r="F123" s="240">
        <f t="shared" si="2"/>
        <v>3.5651284276935272E-2</v>
      </c>
      <c r="I123" s="132"/>
      <c r="Q123" s="263"/>
    </row>
    <row r="124" spans="1:17" ht="12.75" x14ac:dyDescent="0.2">
      <c r="A124" s="14">
        <v>42156</v>
      </c>
      <c r="B124" s="240">
        <v>2.2868989562266018E-2</v>
      </c>
      <c r="C124" s="240">
        <v>8.5763746693461318E-3</v>
      </c>
      <c r="D124" s="240">
        <v>2.1017466924087902E-2</v>
      </c>
      <c r="E124" s="240">
        <f t="shared" si="0"/>
        <v>2.9461748900597384E-2</v>
      </c>
      <c r="F124" s="240">
        <f t="shared" si="2"/>
        <v>3.5651284276935272E-2</v>
      </c>
      <c r="I124" s="132"/>
      <c r="Q124" s="263"/>
    </row>
    <row r="125" spans="1:17" ht="12.75" x14ac:dyDescent="0.2">
      <c r="A125" s="14">
        <v>42248</v>
      </c>
      <c r="B125" s="240">
        <v>2.7758039306768678E-2</v>
      </c>
      <c r="C125" s="240">
        <v>2.8073302164667524E-2</v>
      </c>
      <c r="D125" s="240">
        <v>2.8441802262367588E-2</v>
      </c>
      <c r="E125" s="240">
        <f t="shared" si="0"/>
        <v>2.9461748900597384E-2</v>
      </c>
      <c r="F125" s="240">
        <f t="shared" si="2"/>
        <v>3.5651284276935272E-2</v>
      </c>
      <c r="I125" s="132"/>
      <c r="Q125" s="263"/>
    </row>
    <row r="126" spans="1:17" ht="12.75" x14ac:dyDescent="0.2">
      <c r="A126" s="14">
        <v>42339</v>
      </c>
      <c r="B126" s="240">
        <v>3.0081764557774004E-2</v>
      </c>
      <c r="C126" s="240">
        <v>2.8721501363603297E-2</v>
      </c>
      <c r="D126" s="240">
        <v>3.0493890097189835E-2</v>
      </c>
      <c r="E126" s="240">
        <f t="shared" si="0"/>
        <v>2.9461748900597384E-2</v>
      </c>
      <c r="F126" s="240">
        <f t="shared" si="2"/>
        <v>3.5651284276935272E-2</v>
      </c>
      <c r="I126" s="132"/>
      <c r="Q126" s="263"/>
    </row>
    <row r="127" spans="1:17" ht="12.75" x14ac:dyDescent="0.2">
      <c r="A127" s="14">
        <v>42430</v>
      </c>
      <c r="B127" s="240">
        <v>3.2562592054377726E-2</v>
      </c>
      <c r="C127" s="240">
        <v>2.3153558391871387E-2</v>
      </c>
      <c r="D127" s="240">
        <v>3.1674013089870501E-2</v>
      </c>
      <c r="E127" s="240">
        <f t="shared" si="0"/>
        <v>2.9461748900597384E-2</v>
      </c>
      <c r="F127" s="240">
        <f t="shared" si="2"/>
        <v>3.5651284276935272E-2</v>
      </c>
      <c r="I127" s="132"/>
      <c r="Q127" s="263"/>
    </row>
    <row r="128" spans="1:17" ht="12.75" x14ac:dyDescent="0.2">
      <c r="A128" s="14">
        <v>42522</v>
      </c>
      <c r="B128" s="240">
        <v>3.5955962155404864E-2</v>
      </c>
      <c r="C128" s="240">
        <v>2.4342745861733128E-2</v>
      </c>
      <c r="D128" s="240">
        <v>3.4934181986345125E-2</v>
      </c>
      <c r="E128" s="240">
        <f t="shared" si="0"/>
        <v>2.9461748900597384E-2</v>
      </c>
      <c r="F128" s="240">
        <f t="shared" si="2"/>
        <v>3.5651284276935272E-2</v>
      </c>
      <c r="I128" s="132"/>
    </row>
    <row r="129" spans="1:9" ht="12.75" x14ac:dyDescent="0.2">
      <c r="A129" s="14">
        <v>42614</v>
      </c>
      <c r="B129" s="240">
        <v>3.5884950385544512E-2</v>
      </c>
      <c r="C129" s="240">
        <v>1.7365447352761132E-2</v>
      </c>
      <c r="D129" s="240">
        <v>3.3682717277173646E-2</v>
      </c>
      <c r="E129" s="240">
        <f t="shared" si="0"/>
        <v>2.9461748900597384E-2</v>
      </c>
      <c r="F129" s="240">
        <f t="shared" si="2"/>
        <v>3.5651284276935272E-2</v>
      </c>
      <c r="I129" s="132"/>
    </row>
    <row r="130" spans="1:9" ht="12.75" x14ac:dyDescent="0.2">
      <c r="A130" s="14">
        <v>42705</v>
      </c>
      <c r="B130" s="240">
        <v>3.8348305442216013E-2</v>
      </c>
      <c r="C130" s="240">
        <v>2.8174678040737033E-2</v>
      </c>
      <c r="D130" s="240">
        <v>3.7495385269938897E-2</v>
      </c>
      <c r="E130" s="240">
        <f t="shared" si="0"/>
        <v>2.9461748900597384E-2</v>
      </c>
      <c r="F130" s="240">
        <f t="shared" si="2"/>
        <v>3.5651284276935272E-2</v>
      </c>
      <c r="I130" s="132"/>
    </row>
    <row r="131" spans="1:9" ht="12.75" x14ac:dyDescent="0.2">
      <c r="A131" s="14">
        <v>42795</v>
      </c>
      <c r="B131" s="240">
        <v>3.8348305442216013E-2</v>
      </c>
      <c r="C131" s="240">
        <v>2.1369961289454231E-2</v>
      </c>
      <c r="D131" s="240">
        <v>3.6019511764441736E-2</v>
      </c>
      <c r="E131" s="240">
        <f t="shared" si="0"/>
        <v>2.9461748900597384E-2</v>
      </c>
      <c r="F131" s="240">
        <f t="shared" si="2"/>
        <v>3.5651284276935272E-2</v>
      </c>
      <c r="I131" s="132"/>
    </row>
    <row r="132" spans="1:9" ht="12.75" x14ac:dyDescent="0.2">
      <c r="A132" s="14">
        <v>42887</v>
      </c>
      <c r="B132" s="240">
        <v>4.2417738851050935E-2</v>
      </c>
      <c r="C132" s="240">
        <v>3.0464708987204547E-2</v>
      </c>
      <c r="D132" s="240">
        <v>4.1262727806866017E-2</v>
      </c>
      <c r="E132" s="240">
        <f t="shared" si="0"/>
        <v>2.9461748900597384E-2</v>
      </c>
      <c r="F132" s="240">
        <f t="shared" si="2"/>
        <v>3.5651284276935272E-2</v>
      </c>
      <c r="I132" s="132"/>
    </row>
    <row r="133" spans="1:9" ht="12.75" x14ac:dyDescent="0.2">
      <c r="A133" s="14">
        <v>42979</v>
      </c>
      <c r="B133" s="240">
        <v>3.481997185290564E-2</v>
      </c>
      <c r="C133" s="240">
        <v>3.0213520095140334E-2</v>
      </c>
      <c r="D133" s="240">
        <v>3.4400740237092498E-2</v>
      </c>
      <c r="E133" s="240">
        <f t="shared" si="0"/>
        <v>2.9461748900597384E-2</v>
      </c>
      <c r="F133" s="240">
        <f t="shared" si="2"/>
        <v>3.5651284276935272E-2</v>
      </c>
      <c r="I133" s="132"/>
    </row>
    <row r="134" spans="1:9" ht="12.75" x14ac:dyDescent="0.2">
      <c r="A134" s="14">
        <v>43070</v>
      </c>
      <c r="B134" s="9">
        <v>4.4589890434098889E-2</v>
      </c>
      <c r="C134" s="9">
        <v>2.6483647050447257E-2</v>
      </c>
      <c r="D134" s="9">
        <v>4.2024765314510271E-2</v>
      </c>
      <c r="E134" s="240">
        <f>E135</f>
        <v>2.9461748900597384E-2</v>
      </c>
      <c r="F134" s="240">
        <f t="shared" si="2"/>
        <v>3.5651284276935272E-2</v>
      </c>
      <c r="I134" s="132"/>
    </row>
    <row r="135" spans="1:9" ht="12.75" x14ac:dyDescent="0.2">
      <c r="A135" s="14">
        <v>43160</v>
      </c>
      <c r="B135" s="9">
        <v>4.1806809926355548E-2</v>
      </c>
      <c r="C135" s="9">
        <v>3.1997959122185948E-2</v>
      </c>
      <c r="D135" s="9">
        <v>4.0618775956931197E-2</v>
      </c>
      <c r="E135" s="240">
        <f t="shared" si="0"/>
        <v>2.9461748900597384E-2</v>
      </c>
      <c r="F135" s="240">
        <f t="shared" si="2"/>
        <v>3.5651284276935272E-2</v>
      </c>
      <c r="I135" s="132"/>
    </row>
    <row r="136" spans="1:9" ht="12.75" x14ac:dyDescent="0.2">
      <c r="A136" s="14">
        <v>43252</v>
      </c>
      <c r="B136" s="9">
        <v>2.9444895592276366E-2</v>
      </c>
      <c r="C136" s="9">
        <v>3.2311218640477257E-2</v>
      </c>
      <c r="D136" s="9">
        <v>2.9879697892492674E-2</v>
      </c>
      <c r="E136" s="240">
        <f t="shared" ref="E136:E140" si="3">E137</f>
        <v>2.9461748900597384E-2</v>
      </c>
      <c r="F136" s="240">
        <f t="shared" si="2"/>
        <v>3.5651284276935272E-2</v>
      </c>
      <c r="I136" s="132"/>
    </row>
    <row r="137" spans="1:9" ht="12.75" x14ac:dyDescent="0.2">
      <c r="A137" s="14">
        <v>43344</v>
      </c>
      <c r="B137" s="9">
        <v>3.1853432749368471E-2</v>
      </c>
      <c r="C137" s="9">
        <v>3.6662296625100232E-2</v>
      </c>
      <c r="D137" s="9">
        <v>3.2621987299650268E-2</v>
      </c>
      <c r="E137" s="240">
        <f t="shared" si="3"/>
        <v>2.9461748900597384E-2</v>
      </c>
      <c r="F137" s="240">
        <f t="shared" si="2"/>
        <v>3.5651284276935272E-2</v>
      </c>
      <c r="I137" s="132"/>
    </row>
    <row r="138" spans="1:9" ht="12.75" x14ac:dyDescent="0.2">
      <c r="A138" s="14">
        <v>43435</v>
      </c>
      <c r="B138" s="9">
        <v>2.0489448336052707E-2</v>
      </c>
      <c r="C138" s="9">
        <v>5.3038830210039967E-2</v>
      </c>
      <c r="D138" s="9">
        <v>2.5081259560111757E-2</v>
      </c>
      <c r="E138" s="240">
        <f t="shared" si="3"/>
        <v>2.9461748900597384E-2</v>
      </c>
      <c r="F138" s="240">
        <f t="shared" si="2"/>
        <v>3.5651284276935272E-2</v>
      </c>
      <c r="I138" s="132"/>
    </row>
    <row r="139" spans="1:9" ht="12.75" x14ac:dyDescent="0.2">
      <c r="A139" s="14">
        <v>43525</v>
      </c>
      <c r="B139" s="9">
        <v>1.8263693871793274E-2</v>
      </c>
      <c r="C139" s="9">
        <v>5.5732289503349852E-2</v>
      </c>
      <c r="D139" s="9">
        <v>2.3016577460958976E-2</v>
      </c>
      <c r="E139" s="240">
        <f t="shared" si="3"/>
        <v>2.9461748900597384E-2</v>
      </c>
      <c r="F139" s="240">
        <f t="shared" si="2"/>
        <v>3.5651284276935272E-2</v>
      </c>
      <c r="I139" s="132"/>
    </row>
    <row r="140" spans="1:9" ht="12.75" x14ac:dyDescent="0.2">
      <c r="A140" s="14">
        <v>43617</v>
      </c>
      <c r="B140" s="9">
        <v>1.7772094699553431E-2</v>
      </c>
      <c r="C140" s="9">
        <v>5.3997557180684108E-2</v>
      </c>
      <c r="D140" s="133">
        <v>2.1999999999999999E-2</v>
      </c>
      <c r="E140" s="240">
        <f t="shared" si="3"/>
        <v>2.9461748900597384E-2</v>
      </c>
      <c r="F140" s="240">
        <f t="shared" si="2"/>
        <v>3.5651284276935272E-2</v>
      </c>
      <c r="I140" s="132"/>
    </row>
    <row r="141" spans="1:9" ht="11.25" x14ac:dyDescent="0.2">
      <c r="A141" s="14">
        <v>43709</v>
      </c>
      <c r="B141" s="9">
        <v>9.2443367767838236E-3</v>
      </c>
      <c r="C141" s="9">
        <v>5.1616984455324477E-2</v>
      </c>
      <c r="D141" s="9">
        <v>1.4469932775067251E-2</v>
      </c>
      <c r="E141" s="1">
        <v>2.9461748900597384E-2</v>
      </c>
      <c r="F141" s="1">
        <v>3.5651284276935272E-2</v>
      </c>
      <c r="I141" s="132"/>
    </row>
    <row r="142" spans="1:9" x14ac:dyDescent="0.15">
      <c r="B142" s="9"/>
      <c r="C142" s="9"/>
      <c r="D142" s="9"/>
      <c r="E142" s="1"/>
      <c r="F142" s="1"/>
    </row>
    <row r="143" spans="1:9" x14ac:dyDescent="0.15">
      <c r="B143" s="9"/>
      <c r="C143" s="9"/>
      <c r="D143" s="9"/>
      <c r="E143" s="1"/>
      <c r="F143" s="1"/>
    </row>
    <row r="144" spans="1:9" x14ac:dyDescent="0.15">
      <c r="B144" s="9"/>
      <c r="C144" s="9"/>
      <c r="D144" s="9"/>
      <c r="E144" s="1"/>
      <c r="F144" s="1"/>
    </row>
    <row r="145" spans="2:6" x14ac:dyDescent="0.15">
      <c r="B145" s="9"/>
      <c r="C145" s="9"/>
      <c r="D145" s="9"/>
      <c r="E145" s="1"/>
      <c r="F145" s="1"/>
    </row>
    <row r="146" spans="2:6" x14ac:dyDescent="0.15">
      <c r="B146" s="9"/>
      <c r="C146" s="9"/>
      <c r="D146" s="9"/>
      <c r="E146" s="1"/>
      <c r="F146" s="1"/>
    </row>
  </sheetData>
  <phoneticPr fontId="0" type="noConversion"/>
  <hyperlinks>
    <hyperlink ref="I1" location="Contents!A1" display="Contents page" xr:uid="{00000000-0004-0000-1B00-000000000000}"/>
    <hyperlink ref="B1" location="'Figure 1'!A1" display="Figure 1: Rent Indices" xr:uid="{00000000-0004-0000-1B00-000001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U90"/>
  <sheetViews>
    <sheetView zoomScale="110" zoomScaleNormal="11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RowHeight="12.75" x14ac:dyDescent="0.2"/>
  <cols>
    <col min="1" max="1" width="9.140625" style="16"/>
    <col min="2" max="2" width="11.42578125" style="16" customWidth="1"/>
    <col min="3" max="3" width="9.140625" style="79"/>
    <col min="4" max="4" width="15.85546875" style="79" customWidth="1"/>
    <col min="5" max="5" width="15.85546875" style="16" customWidth="1"/>
    <col min="6" max="6" width="8.7109375" style="16" customWidth="1"/>
    <col min="7" max="8" width="9.140625" style="16"/>
    <col min="9" max="9" width="10" style="16" customWidth="1"/>
    <col min="10" max="11" width="9.140625" style="16"/>
    <col min="12" max="12" width="12" customWidth="1"/>
    <col min="13" max="15" width="9.140625" style="16"/>
    <col min="16" max="18" width="9.140625" style="79"/>
    <col min="20" max="20" width="13.5703125" customWidth="1"/>
    <col min="21" max="21" width="14.7109375" customWidth="1"/>
    <col min="22" max="16384" width="9.140625" style="16"/>
  </cols>
  <sheetData>
    <row r="1" spans="1:21" ht="28.5" customHeight="1" x14ac:dyDescent="0.2">
      <c r="A1" s="180" t="s">
        <v>341</v>
      </c>
      <c r="E1" s="182" t="s">
        <v>366</v>
      </c>
      <c r="U1" s="182" t="s">
        <v>366</v>
      </c>
    </row>
    <row r="2" spans="1:21" ht="33" customHeight="1" x14ac:dyDescent="0.25">
      <c r="A2" s="17"/>
      <c r="B2" s="85" t="s">
        <v>343</v>
      </c>
      <c r="O2" s="85" t="s">
        <v>354</v>
      </c>
    </row>
    <row r="3" spans="1:21" ht="33.75" customHeight="1" x14ac:dyDescent="0.25">
      <c r="B3" s="147" t="s">
        <v>322</v>
      </c>
      <c r="O3" s="148" t="s">
        <v>284</v>
      </c>
    </row>
    <row r="4" spans="1:21" ht="26.25" customHeight="1" x14ac:dyDescent="0.2">
      <c r="B4" s="17" t="s">
        <v>14</v>
      </c>
      <c r="G4" s="17" t="s">
        <v>147</v>
      </c>
      <c r="H4" s="17"/>
      <c r="I4" s="17"/>
      <c r="J4" s="17" t="s">
        <v>143</v>
      </c>
      <c r="K4" s="17"/>
      <c r="O4" s="17"/>
      <c r="P4" s="179" t="s">
        <v>14</v>
      </c>
      <c r="Q4" s="179" t="s">
        <v>147</v>
      </c>
      <c r="R4" s="179" t="s">
        <v>143</v>
      </c>
    </row>
    <row r="5" spans="1:21" ht="41.25" customHeight="1" x14ac:dyDescent="0.2">
      <c r="B5" s="177" t="s">
        <v>349</v>
      </c>
      <c r="C5" s="178" t="s">
        <v>410</v>
      </c>
      <c r="D5" s="178" t="s">
        <v>426</v>
      </c>
      <c r="E5" s="178" t="s">
        <v>427</v>
      </c>
      <c r="G5" s="86" t="s">
        <v>349</v>
      </c>
      <c r="H5" s="170" t="s">
        <v>410</v>
      </c>
      <c r="I5" s="170"/>
      <c r="J5" s="86" t="s">
        <v>349</v>
      </c>
      <c r="K5" s="170" t="s">
        <v>410</v>
      </c>
      <c r="P5" s="177" t="s">
        <v>296</v>
      </c>
      <c r="Q5" s="177" t="s">
        <v>296</v>
      </c>
      <c r="R5" s="177" t="s">
        <v>296</v>
      </c>
    </row>
    <row r="6" spans="1:21" x14ac:dyDescent="0.2">
      <c r="A6" s="18">
        <v>36220</v>
      </c>
      <c r="B6" s="267">
        <v>241756</v>
      </c>
      <c r="G6" s="267">
        <v>190734</v>
      </c>
      <c r="H6" s="77"/>
      <c r="I6" s="77"/>
      <c r="J6" s="267">
        <v>50953</v>
      </c>
      <c r="K6" s="77"/>
    </row>
    <row r="7" spans="1:21" x14ac:dyDescent="0.2">
      <c r="A7" s="18">
        <v>36312</v>
      </c>
      <c r="B7" s="267">
        <v>245719</v>
      </c>
      <c r="C7" s="153"/>
      <c r="G7" s="267">
        <v>193774</v>
      </c>
      <c r="H7" s="77"/>
      <c r="I7" s="77"/>
      <c r="J7" s="267">
        <v>51864</v>
      </c>
      <c r="K7" s="77"/>
      <c r="M7" s="144"/>
      <c r="O7" s="20"/>
    </row>
    <row r="8" spans="1:21" x14ac:dyDescent="0.2">
      <c r="A8" s="18">
        <v>36404</v>
      </c>
      <c r="B8" s="267">
        <v>247609</v>
      </c>
      <c r="C8" s="153"/>
      <c r="G8" s="267">
        <v>195466</v>
      </c>
      <c r="H8" s="77"/>
      <c r="I8" s="77"/>
      <c r="J8" s="267">
        <v>52056</v>
      </c>
      <c r="K8" s="77"/>
      <c r="M8" s="144"/>
      <c r="O8" s="20"/>
    </row>
    <row r="9" spans="1:21" x14ac:dyDescent="0.2">
      <c r="A9" s="18">
        <v>36495</v>
      </c>
      <c r="B9" s="267">
        <v>249433</v>
      </c>
      <c r="C9" s="153"/>
      <c r="G9" s="267">
        <v>197077</v>
      </c>
      <c r="H9" s="77"/>
      <c r="I9" s="77"/>
      <c r="J9" s="267">
        <v>52256</v>
      </c>
      <c r="K9" s="77"/>
      <c r="M9" s="144"/>
      <c r="N9" s="78"/>
      <c r="O9" s="20"/>
    </row>
    <row r="10" spans="1:21" x14ac:dyDescent="0.2">
      <c r="A10" s="18">
        <v>36586</v>
      </c>
      <c r="B10" s="267">
        <v>255447</v>
      </c>
      <c r="C10" s="153"/>
      <c r="G10" s="267">
        <v>201669</v>
      </c>
      <c r="H10" s="77"/>
      <c r="I10" s="77"/>
      <c r="J10" s="267">
        <v>53645</v>
      </c>
      <c r="K10" s="77"/>
      <c r="M10" s="144"/>
      <c r="N10" s="78"/>
      <c r="O10" s="20"/>
    </row>
    <row r="11" spans="1:21" x14ac:dyDescent="0.2">
      <c r="A11" s="18">
        <v>36678</v>
      </c>
      <c r="B11" s="267">
        <v>256135</v>
      </c>
      <c r="C11" s="153">
        <f t="shared" ref="C11:C61" si="0">(B11-B7)/B7</f>
        <v>4.2389884380125267E-2</v>
      </c>
      <c r="D11" s="153">
        <f t="shared" ref="D11:E73" si="1">D12</f>
        <v>4.4527808943674578E-2</v>
      </c>
      <c r="E11" s="153">
        <f t="shared" si="1"/>
        <v>5.3060761691285131E-2</v>
      </c>
      <c r="F11" s="19"/>
      <c r="G11" s="267">
        <v>202278</v>
      </c>
      <c r="H11" s="77"/>
      <c r="I11" s="77"/>
      <c r="J11" s="267">
        <v>53725</v>
      </c>
      <c r="K11" s="77"/>
      <c r="M11" s="144"/>
      <c r="N11" s="78"/>
      <c r="O11" s="20"/>
    </row>
    <row r="12" spans="1:21" x14ac:dyDescent="0.2">
      <c r="A12" s="18">
        <v>36770</v>
      </c>
      <c r="B12" s="267">
        <v>258875</v>
      </c>
      <c r="C12" s="153">
        <f t="shared" si="0"/>
        <v>4.5499153907975882E-2</v>
      </c>
      <c r="D12" s="153">
        <f t="shared" si="1"/>
        <v>4.4527808943674578E-2</v>
      </c>
      <c r="E12" s="153">
        <f t="shared" si="1"/>
        <v>5.3060761691285131E-2</v>
      </c>
      <c r="F12" s="19"/>
      <c r="G12" s="267">
        <v>204854</v>
      </c>
      <c r="H12" s="78">
        <f>(G12-G8)/G8</f>
        <v>4.8028813195133684E-2</v>
      </c>
      <c r="I12" s="78"/>
      <c r="J12" s="267">
        <v>53894</v>
      </c>
      <c r="K12" s="78">
        <f t="shared" ref="K12:K56" si="2">(J12-J8)/J8</f>
        <v>3.5308129706469953E-2</v>
      </c>
      <c r="M12" s="144"/>
      <c r="N12" s="78"/>
      <c r="O12" s="20"/>
    </row>
    <row r="13" spans="1:21" x14ac:dyDescent="0.2">
      <c r="A13" s="18">
        <v>36861</v>
      </c>
      <c r="B13" s="267">
        <v>259487</v>
      </c>
      <c r="C13" s="153">
        <f t="shared" si="0"/>
        <v>4.0307417222260084E-2</v>
      </c>
      <c r="D13" s="153">
        <f t="shared" si="1"/>
        <v>4.4527808943674578E-2</v>
      </c>
      <c r="E13" s="153">
        <f t="shared" si="1"/>
        <v>5.3060761691285131E-2</v>
      </c>
      <c r="F13" s="19"/>
      <c r="G13" s="267">
        <v>206041</v>
      </c>
      <c r="H13" s="78">
        <f t="shared" ref="H13:H56" si="3">(G13-G9)/G9</f>
        <v>4.5484759763950132E-2</v>
      </c>
      <c r="I13" s="78"/>
      <c r="J13" s="267">
        <v>53336</v>
      </c>
      <c r="K13" s="78">
        <f t="shared" si="2"/>
        <v>2.0667483159828536E-2</v>
      </c>
      <c r="M13" s="144"/>
      <c r="N13" s="78"/>
      <c r="O13" s="20"/>
    </row>
    <row r="14" spans="1:21" x14ac:dyDescent="0.2">
      <c r="A14" s="18">
        <v>36951</v>
      </c>
      <c r="B14" s="267">
        <v>263648</v>
      </c>
      <c r="C14" s="153">
        <f t="shared" si="0"/>
        <v>3.2104507001452356E-2</v>
      </c>
      <c r="D14" s="153">
        <f t="shared" si="1"/>
        <v>4.4527808943674578E-2</v>
      </c>
      <c r="E14" s="153">
        <f t="shared" si="1"/>
        <v>5.3060761691285131E-2</v>
      </c>
      <c r="F14" s="19"/>
      <c r="G14" s="267">
        <v>209823</v>
      </c>
      <c r="H14" s="78">
        <f t="shared" si="3"/>
        <v>4.0432590036148339E-2</v>
      </c>
      <c r="I14" s="78"/>
      <c r="J14" s="267">
        <v>53728</v>
      </c>
      <c r="K14" s="78">
        <f t="shared" si="2"/>
        <v>1.5472085003262186E-3</v>
      </c>
      <c r="M14" s="144"/>
      <c r="N14" s="78"/>
      <c r="O14" s="20"/>
    </row>
    <row r="15" spans="1:21" x14ac:dyDescent="0.2">
      <c r="A15" s="18">
        <v>37043</v>
      </c>
      <c r="B15" s="267">
        <v>262777</v>
      </c>
      <c r="C15" s="153">
        <f t="shared" si="0"/>
        <v>2.593163761297753E-2</v>
      </c>
      <c r="D15" s="153">
        <f t="shared" si="1"/>
        <v>4.4527808943674578E-2</v>
      </c>
      <c r="E15" s="153">
        <f t="shared" si="1"/>
        <v>5.3060761691285131E-2</v>
      </c>
      <c r="F15" s="19"/>
      <c r="G15" s="267">
        <v>209195</v>
      </c>
      <c r="H15" s="78">
        <f t="shared" si="3"/>
        <v>3.4195513105725786E-2</v>
      </c>
      <c r="I15" s="78"/>
      <c r="J15" s="267">
        <v>53507</v>
      </c>
      <c r="K15" s="78">
        <f t="shared" si="2"/>
        <v>-4.0577012563983248E-3</v>
      </c>
      <c r="M15" s="144"/>
      <c r="N15" s="78"/>
      <c r="O15" s="20"/>
    </row>
    <row r="16" spans="1:21" x14ac:dyDescent="0.2">
      <c r="A16" s="18">
        <v>37135</v>
      </c>
      <c r="B16" s="267">
        <v>263376</v>
      </c>
      <c r="C16" s="153">
        <f t="shared" si="0"/>
        <v>1.7386769676484792E-2</v>
      </c>
      <c r="D16" s="153">
        <f t="shared" si="1"/>
        <v>4.4527808943674578E-2</v>
      </c>
      <c r="E16" s="153">
        <f t="shared" si="1"/>
        <v>5.3060761691285131E-2</v>
      </c>
      <c r="F16" s="19"/>
      <c r="G16" s="267">
        <v>209799</v>
      </c>
      <c r="H16" s="78">
        <f t="shared" si="3"/>
        <v>2.4139142999404454E-2</v>
      </c>
      <c r="I16" s="78"/>
      <c r="J16" s="267">
        <v>53521</v>
      </c>
      <c r="K16" s="78">
        <f t="shared" si="2"/>
        <v>-6.9209930604519987E-3</v>
      </c>
      <c r="M16" s="144"/>
      <c r="N16" s="78"/>
      <c r="O16" s="20"/>
    </row>
    <row r="17" spans="1:18" x14ac:dyDescent="0.2">
      <c r="A17" s="18">
        <v>37226</v>
      </c>
      <c r="B17" s="267">
        <v>262797</v>
      </c>
      <c r="C17" s="153">
        <f t="shared" si="0"/>
        <v>1.275593767703199E-2</v>
      </c>
      <c r="D17" s="153">
        <f t="shared" si="1"/>
        <v>4.4527808943674578E-2</v>
      </c>
      <c r="E17" s="153">
        <f t="shared" si="1"/>
        <v>5.3060761691285131E-2</v>
      </c>
      <c r="F17" s="19"/>
      <c r="G17" s="267">
        <v>209448</v>
      </c>
      <c r="H17" s="78">
        <f t="shared" si="3"/>
        <v>1.6535543896603104E-2</v>
      </c>
      <c r="I17" s="78"/>
      <c r="J17" s="267">
        <v>53316</v>
      </c>
      <c r="K17" s="78">
        <f t="shared" si="2"/>
        <v>-3.7498125093745314E-4</v>
      </c>
      <c r="M17" s="144"/>
      <c r="N17" s="78"/>
      <c r="O17" s="20"/>
    </row>
    <row r="18" spans="1:18" x14ac:dyDescent="0.2">
      <c r="A18" s="18">
        <v>37316</v>
      </c>
      <c r="B18" s="267">
        <v>266286</v>
      </c>
      <c r="C18" s="153">
        <f t="shared" si="0"/>
        <v>1.0005765262774609E-2</v>
      </c>
      <c r="D18" s="153">
        <f t="shared" si="1"/>
        <v>4.4527808943674578E-2</v>
      </c>
      <c r="E18" s="153">
        <f t="shared" si="1"/>
        <v>5.3060761691285131E-2</v>
      </c>
      <c r="F18" s="19"/>
      <c r="G18" s="267">
        <v>212448</v>
      </c>
      <c r="H18" s="78">
        <f t="shared" si="3"/>
        <v>1.2510544601878726E-2</v>
      </c>
      <c r="I18" s="78"/>
      <c r="J18" s="267">
        <v>53808</v>
      </c>
      <c r="K18" s="78">
        <f t="shared" si="2"/>
        <v>1.4889815366289458E-3</v>
      </c>
      <c r="M18" s="144"/>
      <c r="N18" s="78"/>
      <c r="O18" s="20"/>
    </row>
    <row r="19" spans="1:18" x14ac:dyDescent="0.2">
      <c r="A19" s="18">
        <v>37408</v>
      </c>
      <c r="B19" s="267">
        <v>265158</v>
      </c>
      <c r="C19" s="153">
        <f t="shared" si="0"/>
        <v>9.060914768035255E-3</v>
      </c>
      <c r="D19" s="153">
        <f t="shared" si="1"/>
        <v>4.4527808943674578E-2</v>
      </c>
      <c r="E19" s="153">
        <f t="shared" si="1"/>
        <v>5.3060761691285131E-2</v>
      </c>
      <c r="F19" s="19"/>
      <c r="G19" s="267">
        <v>211324</v>
      </c>
      <c r="H19" s="78">
        <f t="shared" si="3"/>
        <v>1.0177107483448458E-2</v>
      </c>
      <c r="I19" s="78"/>
      <c r="J19" s="267">
        <v>53804</v>
      </c>
      <c r="K19" s="78">
        <f t="shared" si="2"/>
        <v>5.5506756125366773E-3</v>
      </c>
      <c r="M19" s="144"/>
      <c r="N19" s="78"/>
      <c r="O19" s="20"/>
    </row>
    <row r="20" spans="1:18" x14ac:dyDescent="0.2">
      <c r="A20" s="18">
        <v>37500</v>
      </c>
      <c r="B20" s="267">
        <v>266576</v>
      </c>
      <c r="C20" s="153">
        <f t="shared" si="0"/>
        <v>1.2149930137901707E-2</v>
      </c>
      <c r="D20" s="153">
        <f t="shared" si="1"/>
        <v>4.4527808943674578E-2</v>
      </c>
      <c r="E20" s="153">
        <f t="shared" si="1"/>
        <v>5.3060761691285131E-2</v>
      </c>
      <c r="F20" s="19"/>
      <c r="G20" s="267">
        <v>212408</v>
      </c>
      <c r="H20" s="78">
        <f t="shared" si="3"/>
        <v>1.2435712276988928E-2</v>
      </c>
      <c r="I20" s="78"/>
      <c r="J20" s="267">
        <v>54137</v>
      </c>
      <c r="K20" s="78">
        <f t="shared" si="2"/>
        <v>1.1509500943554867E-2</v>
      </c>
      <c r="M20" s="144"/>
      <c r="N20" s="78"/>
      <c r="O20" s="18"/>
      <c r="P20" s="159"/>
      <c r="Q20" s="159"/>
      <c r="R20" s="159"/>
    </row>
    <row r="21" spans="1:18" x14ac:dyDescent="0.2">
      <c r="A21" s="18">
        <v>37591</v>
      </c>
      <c r="B21" s="267">
        <v>267067</v>
      </c>
      <c r="C21" s="153">
        <f t="shared" si="0"/>
        <v>1.6248282895162426E-2</v>
      </c>
      <c r="D21" s="153">
        <f t="shared" si="1"/>
        <v>4.4527808943674578E-2</v>
      </c>
      <c r="E21" s="153">
        <f t="shared" si="1"/>
        <v>5.3060761691285131E-2</v>
      </c>
      <c r="F21" s="19"/>
      <c r="G21" s="267">
        <v>212703</v>
      </c>
      <c r="H21" s="78">
        <f t="shared" si="3"/>
        <v>1.5540850234903173E-2</v>
      </c>
      <c r="I21" s="78"/>
      <c r="J21" s="267">
        <v>54332</v>
      </c>
      <c r="K21" s="78">
        <f t="shared" si="2"/>
        <v>1.9056193262810415E-2</v>
      </c>
      <c r="M21" s="144"/>
      <c r="N21" s="78"/>
      <c r="O21" s="18"/>
      <c r="P21" s="159"/>
      <c r="Q21" s="159"/>
      <c r="R21" s="159"/>
    </row>
    <row r="22" spans="1:18" x14ac:dyDescent="0.2">
      <c r="A22" s="18">
        <v>37681</v>
      </c>
      <c r="B22" s="267">
        <v>272807</v>
      </c>
      <c r="C22" s="153">
        <f t="shared" si="0"/>
        <v>2.4488707630142027E-2</v>
      </c>
      <c r="D22" s="153">
        <f t="shared" si="1"/>
        <v>4.4527808943674578E-2</v>
      </c>
      <c r="E22" s="153">
        <f t="shared" si="1"/>
        <v>5.3060761691285131E-2</v>
      </c>
      <c r="F22" s="19"/>
      <c r="G22" s="267">
        <v>217148</v>
      </c>
      <c r="H22" s="78">
        <f t="shared" si="3"/>
        <v>2.2123060701912937E-2</v>
      </c>
      <c r="I22" s="78"/>
      <c r="J22" s="267">
        <v>55621</v>
      </c>
      <c r="K22" s="78">
        <f t="shared" si="2"/>
        <v>3.3693874516800476E-2</v>
      </c>
      <c r="M22" s="144"/>
      <c r="N22" s="78"/>
      <c r="O22" s="18"/>
      <c r="P22" s="159"/>
      <c r="Q22" s="159"/>
      <c r="R22" s="159"/>
    </row>
    <row r="23" spans="1:18" x14ac:dyDescent="0.2">
      <c r="A23" s="18">
        <v>37773</v>
      </c>
      <c r="B23" s="267">
        <v>273616</v>
      </c>
      <c r="C23" s="153">
        <f t="shared" si="0"/>
        <v>3.1897962724111661E-2</v>
      </c>
      <c r="D23" s="153">
        <f t="shared" si="1"/>
        <v>4.4527808943674578E-2</v>
      </c>
      <c r="E23" s="153">
        <f t="shared" si="1"/>
        <v>5.3060761691285131E-2</v>
      </c>
      <c r="F23" s="19"/>
      <c r="G23" s="267">
        <v>217492</v>
      </c>
      <c r="H23" s="78">
        <f t="shared" si="3"/>
        <v>2.9187408907648919E-2</v>
      </c>
      <c r="I23" s="78"/>
      <c r="J23" s="267">
        <v>56089</v>
      </c>
      <c r="K23" s="78">
        <f t="shared" si="2"/>
        <v>4.2468961415508141E-2</v>
      </c>
      <c r="M23" s="144"/>
      <c r="N23" s="78"/>
      <c r="O23" s="18"/>
      <c r="P23" s="159"/>
      <c r="Q23" s="159"/>
      <c r="R23" s="159"/>
    </row>
    <row r="24" spans="1:18" x14ac:dyDescent="0.2">
      <c r="A24" s="18">
        <v>37865</v>
      </c>
      <c r="B24" s="267">
        <v>276561</v>
      </c>
      <c r="C24" s="153">
        <f t="shared" si="0"/>
        <v>3.7456485204969692E-2</v>
      </c>
      <c r="D24" s="153">
        <f t="shared" si="1"/>
        <v>4.4527808943674578E-2</v>
      </c>
      <c r="E24" s="153">
        <f t="shared" si="1"/>
        <v>5.3060761691285131E-2</v>
      </c>
      <c r="F24" s="19"/>
      <c r="G24" s="267">
        <v>219500</v>
      </c>
      <c r="H24" s="78">
        <f t="shared" si="3"/>
        <v>3.3388572935106026E-2</v>
      </c>
      <c r="I24" s="78"/>
      <c r="J24" s="267">
        <v>57020</v>
      </c>
      <c r="K24" s="78">
        <f t="shared" si="2"/>
        <v>5.3253782071411418E-2</v>
      </c>
      <c r="M24" s="144"/>
      <c r="N24" s="78"/>
      <c r="O24" s="18"/>
      <c r="P24" s="159"/>
      <c r="Q24" s="159"/>
      <c r="R24" s="159"/>
    </row>
    <row r="25" spans="1:18" x14ac:dyDescent="0.2">
      <c r="A25" s="18">
        <v>37956</v>
      </c>
      <c r="B25" s="267">
        <v>278625</v>
      </c>
      <c r="C25" s="153">
        <f t="shared" si="0"/>
        <v>4.3277529608674974E-2</v>
      </c>
      <c r="D25" s="153">
        <f t="shared" si="1"/>
        <v>4.4527808943674578E-2</v>
      </c>
      <c r="E25" s="153">
        <f t="shared" si="1"/>
        <v>5.3060761691285131E-2</v>
      </c>
      <c r="F25" s="19"/>
      <c r="G25" s="267">
        <v>220819</v>
      </c>
      <c r="H25" s="78">
        <f t="shared" si="3"/>
        <v>3.815649050554059E-2</v>
      </c>
      <c r="I25" s="78"/>
      <c r="J25" s="267">
        <v>57769</v>
      </c>
      <c r="K25" s="78">
        <f t="shared" si="2"/>
        <v>6.3259221085180006E-2</v>
      </c>
      <c r="M25" s="144"/>
      <c r="N25" s="78"/>
      <c r="O25" s="18"/>
      <c r="P25" s="159"/>
      <c r="Q25" s="159"/>
      <c r="R25" s="159"/>
    </row>
    <row r="26" spans="1:18" x14ac:dyDescent="0.2">
      <c r="A26" s="18">
        <v>38047</v>
      </c>
      <c r="B26" s="267">
        <v>285767</v>
      </c>
      <c r="C26" s="153">
        <f t="shared" si="0"/>
        <v>4.7506112379814301E-2</v>
      </c>
      <c r="D26" s="153">
        <f t="shared" si="1"/>
        <v>4.4527808943674578E-2</v>
      </c>
      <c r="E26" s="153">
        <f t="shared" si="1"/>
        <v>5.3060761691285131E-2</v>
      </c>
      <c r="F26" s="19"/>
      <c r="G26" s="267">
        <v>226378</v>
      </c>
      <c r="H26" s="78">
        <f t="shared" si="3"/>
        <v>4.2505572236447034E-2</v>
      </c>
      <c r="I26" s="78"/>
      <c r="J26" s="267">
        <v>59351</v>
      </c>
      <c r="K26" s="78">
        <f t="shared" si="2"/>
        <v>6.7061002139479686E-2</v>
      </c>
      <c r="M26" s="144"/>
      <c r="N26" s="78"/>
      <c r="O26" s="18"/>
      <c r="P26" s="159"/>
      <c r="Q26" s="159"/>
      <c r="R26" s="159"/>
    </row>
    <row r="27" spans="1:18" x14ac:dyDescent="0.2">
      <c r="A27" s="18">
        <v>38139</v>
      </c>
      <c r="B27" s="267">
        <v>284701</v>
      </c>
      <c r="C27" s="153">
        <f t="shared" si="0"/>
        <v>4.0512981696976785E-2</v>
      </c>
      <c r="D27" s="153">
        <f t="shared" si="1"/>
        <v>4.4527808943674578E-2</v>
      </c>
      <c r="E27" s="153">
        <f t="shared" si="1"/>
        <v>5.3060761691285131E-2</v>
      </c>
      <c r="F27" s="19"/>
      <c r="G27" s="267">
        <v>225326</v>
      </c>
      <c r="H27" s="78">
        <f t="shared" si="3"/>
        <v>3.601971566770272E-2</v>
      </c>
      <c r="I27" s="78"/>
      <c r="J27" s="267">
        <v>59341</v>
      </c>
      <c r="K27" s="78">
        <f t="shared" si="2"/>
        <v>5.7979282925350782E-2</v>
      </c>
      <c r="M27" s="144"/>
      <c r="N27" s="78"/>
      <c r="O27" s="18"/>
      <c r="P27" s="159"/>
      <c r="Q27" s="159"/>
      <c r="R27" s="159"/>
    </row>
    <row r="28" spans="1:18" x14ac:dyDescent="0.2">
      <c r="A28" s="18">
        <v>38231</v>
      </c>
      <c r="B28" s="267">
        <v>287988</v>
      </c>
      <c r="C28" s="153">
        <f t="shared" si="0"/>
        <v>4.1318190200353627E-2</v>
      </c>
      <c r="D28" s="153">
        <f t="shared" si="1"/>
        <v>4.4527808943674578E-2</v>
      </c>
      <c r="E28" s="153">
        <f t="shared" si="1"/>
        <v>5.3060761691285131E-2</v>
      </c>
      <c r="F28" s="19"/>
      <c r="G28" s="267">
        <v>227774</v>
      </c>
      <c r="H28" s="78">
        <f t="shared" si="3"/>
        <v>3.769476082004556E-2</v>
      </c>
      <c r="I28" s="78"/>
      <c r="J28" s="267">
        <v>60180</v>
      </c>
      <c r="K28" s="78">
        <f t="shared" si="2"/>
        <v>5.5419151175026306E-2</v>
      </c>
      <c r="M28" s="144"/>
      <c r="N28" s="78"/>
      <c r="O28" s="18"/>
      <c r="P28" s="159"/>
      <c r="Q28" s="159"/>
      <c r="R28" s="159"/>
    </row>
    <row r="29" spans="1:18" x14ac:dyDescent="0.2">
      <c r="A29" s="18">
        <v>38322</v>
      </c>
      <c r="B29" s="267">
        <v>290254</v>
      </c>
      <c r="C29" s="153">
        <f t="shared" si="0"/>
        <v>4.1737101839389862E-2</v>
      </c>
      <c r="D29" s="153">
        <f t="shared" si="1"/>
        <v>4.4527808943674578E-2</v>
      </c>
      <c r="E29" s="153">
        <f t="shared" si="1"/>
        <v>5.3060761691285131E-2</v>
      </c>
      <c r="F29" s="19"/>
      <c r="G29" s="267">
        <v>229442</v>
      </c>
      <c r="H29" s="78">
        <f t="shared" si="3"/>
        <v>3.905008174115452E-2</v>
      </c>
      <c r="I29" s="78"/>
      <c r="J29" s="267">
        <v>60776</v>
      </c>
      <c r="K29" s="78">
        <f t="shared" si="2"/>
        <v>5.2052138690301029E-2</v>
      </c>
      <c r="M29" s="144"/>
      <c r="N29" s="78"/>
      <c r="O29" s="18"/>
      <c r="P29" s="159"/>
      <c r="Q29" s="159"/>
      <c r="R29" s="159"/>
    </row>
    <row r="30" spans="1:18" x14ac:dyDescent="0.2">
      <c r="A30" s="18">
        <v>38412</v>
      </c>
      <c r="B30" s="267">
        <v>295327</v>
      </c>
      <c r="C30" s="153">
        <f t="shared" si="0"/>
        <v>3.3453827768776659E-2</v>
      </c>
      <c r="D30" s="153">
        <f t="shared" si="1"/>
        <v>4.4527808943674578E-2</v>
      </c>
      <c r="E30" s="153">
        <f t="shared" si="1"/>
        <v>5.3060761691285131E-2</v>
      </c>
      <c r="F30" s="19"/>
      <c r="G30" s="267">
        <v>233673</v>
      </c>
      <c r="H30" s="78">
        <f t="shared" si="3"/>
        <v>3.2224862840028623E-2</v>
      </c>
      <c r="I30" s="78"/>
      <c r="J30" s="267">
        <v>61617</v>
      </c>
      <c r="K30" s="78">
        <f t="shared" si="2"/>
        <v>3.8179643139963942E-2</v>
      </c>
      <c r="M30" s="144"/>
      <c r="N30" s="78"/>
      <c r="O30" s="18"/>
      <c r="P30" s="159"/>
      <c r="Q30" s="159"/>
      <c r="R30" s="159"/>
    </row>
    <row r="31" spans="1:18" x14ac:dyDescent="0.2">
      <c r="A31" s="18">
        <v>38504</v>
      </c>
      <c r="B31" s="267">
        <v>295760</v>
      </c>
      <c r="C31" s="153">
        <f t="shared" si="0"/>
        <v>3.8844261172247374E-2</v>
      </c>
      <c r="D31" s="153">
        <f t="shared" si="1"/>
        <v>4.4527808943674578E-2</v>
      </c>
      <c r="E31" s="153">
        <f t="shared" si="1"/>
        <v>5.3060761691285131E-2</v>
      </c>
      <c r="F31" s="19"/>
      <c r="G31" s="267">
        <v>233772</v>
      </c>
      <c r="H31" s="78">
        <f t="shared" si="3"/>
        <v>3.7483468396900491E-2</v>
      </c>
      <c r="I31" s="78"/>
      <c r="J31" s="267">
        <v>61954</v>
      </c>
      <c r="K31" s="78">
        <f t="shared" si="2"/>
        <v>4.4033636103200151E-2</v>
      </c>
      <c r="M31" s="144"/>
      <c r="N31" s="78"/>
      <c r="O31" s="18"/>
      <c r="P31" s="159"/>
      <c r="Q31" s="159"/>
      <c r="R31" s="159"/>
    </row>
    <row r="32" spans="1:18" x14ac:dyDescent="0.2">
      <c r="A32" s="18">
        <v>38596</v>
      </c>
      <c r="B32" s="267">
        <v>299071</v>
      </c>
      <c r="C32" s="153">
        <f t="shared" si="0"/>
        <v>3.8484242398988844E-2</v>
      </c>
      <c r="D32" s="153">
        <f t="shared" si="1"/>
        <v>4.4527808943674578E-2</v>
      </c>
      <c r="E32" s="153">
        <f t="shared" si="1"/>
        <v>5.3060761691285131E-2</v>
      </c>
      <c r="F32" s="19"/>
      <c r="G32" s="267">
        <v>236111</v>
      </c>
      <c r="H32" s="78">
        <f t="shared" si="3"/>
        <v>3.6602070473363946E-2</v>
      </c>
      <c r="I32" s="78"/>
      <c r="J32" s="267">
        <v>62928</v>
      </c>
      <c r="K32" s="78">
        <f t="shared" si="2"/>
        <v>4.5663010967098704E-2</v>
      </c>
      <c r="M32" s="144"/>
      <c r="N32" s="78"/>
      <c r="O32" s="18"/>
      <c r="P32" s="159"/>
      <c r="Q32" s="159"/>
      <c r="R32" s="159"/>
    </row>
    <row r="33" spans="1:18" x14ac:dyDescent="0.2">
      <c r="A33" s="18">
        <v>38687</v>
      </c>
      <c r="B33" s="267">
        <v>299487</v>
      </c>
      <c r="C33" s="153">
        <f t="shared" si="0"/>
        <v>3.1810069800932976E-2</v>
      </c>
      <c r="D33" s="153">
        <f t="shared" si="1"/>
        <v>4.4527808943674578E-2</v>
      </c>
      <c r="E33" s="153">
        <f t="shared" si="1"/>
        <v>5.3060761691285131E-2</v>
      </c>
      <c r="F33" s="19"/>
      <c r="G33" s="267">
        <v>236405</v>
      </c>
      <c r="H33" s="78">
        <f t="shared" si="3"/>
        <v>3.0347538811551503E-2</v>
      </c>
      <c r="I33" s="78"/>
      <c r="J33" s="267">
        <v>63054</v>
      </c>
      <c r="K33" s="78">
        <f t="shared" si="2"/>
        <v>3.7481900750296171E-2</v>
      </c>
      <c r="M33" s="144"/>
      <c r="N33" s="78"/>
      <c r="O33" s="18"/>
      <c r="P33" s="159"/>
      <c r="Q33" s="159"/>
      <c r="R33" s="159"/>
    </row>
    <row r="34" spans="1:18" x14ac:dyDescent="0.2">
      <c r="A34" s="18">
        <v>38777</v>
      </c>
      <c r="B34" s="267">
        <v>305600</v>
      </c>
      <c r="C34" s="153">
        <f t="shared" si="0"/>
        <v>3.4785170336609925E-2</v>
      </c>
      <c r="D34" s="153">
        <f t="shared" si="1"/>
        <v>4.4527808943674578E-2</v>
      </c>
      <c r="E34" s="153">
        <f t="shared" si="1"/>
        <v>5.3060761691285131E-2</v>
      </c>
      <c r="F34" s="19"/>
      <c r="G34" s="267">
        <v>241150</v>
      </c>
      <c r="H34" s="78">
        <f t="shared" si="3"/>
        <v>3.199770619626572E-2</v>
      </c>
      <c r="I34" s="78"/>
      <c r="J34" s="267">
        <v>64423</v>
      </c>
      <c r="K34" s="78">
        <f t="shared" si="2"/>
        <v>4.5539380365808138E-2</v>
      </c>
      <c r="M34" s="144"/>
      <c r="N34" s="78"/>
      <c r="O34" s="18"/>
      <c r="P34" s="159"/>
      <c r="Q34" s="159"/>
      <c r="R34" s="159"/>
    </row>
    <row r="35" spans="1:18" x14ac:dyDescent="0.2">
      <c r="A35" s="18">
        <v>38869</v>
      </c>
      <c r="B35" s="267">
        <v>307333</v>
      </c>
      <c r="C35" s="153">
        <f t="shared" si="0"/>
        <v>3.9129699756559375E-2</v>
      </c>
      <c r="D35" s="153">
        <f t="shared" si="1"/>
        <v>4.4527808943674578E-2</v>
      </c>
      <c r="E35" s="153">
        <f t="shared" si="1"/>
        <v>5.3060761691285131E-2</v>
      </c>
      <c r="F35" s="19"/>
      <c r="G35" s="267">
        <v>242357</v>
      </c>
      <c r="H35" s="78">
        <f t="shared" si="3"/>
        <v>3.6723816368085145E-2</v>
      </c>
      <c r="I35" s="78"/>
      <c r="J35" s="267">
        <v>64953</v>
      </c>
      <c r="K35" s="78">
        <f t="shared" si="2"/>
        <v>4.8406882525744904E-2</v>
      </c>
      <c r="M35" s="144"/>
      <c r="N35" s="78"/>
      <c r="O35" s="18"/>
      <c r="P35" s="159"/>
      <c r="Q35" s="159"/>
      <c r="R35" s="159"/>
    </row>
    <row r="36" spans="1:18" x14ac:dyDescent="0.2">
      <c r="A36" s="18">
        <v>38961</v>
      </c>
      <c r="B36" s="267">
        <v>311293</v>
      </c>
      <c r="C36" s="153">
        <f t="shared" si="0"/>
        <v>4.0866550083425005E-2</v>
      </c>
      <c r="D36" s="153">
        <f t="shared" si="1"/>
        <v>4.4527808943674578E-2</v>
      </c>
      <c r="E36" s="153">
        <f t="shared" si="1"/>
        <v>5.3060761691285131E-2</v>
      </c>
      <c r="F36" s="19"/>
      <c r="G36" s="267">
        <v>245417</v>
      </c>
      <c r="H36" s="78">
        <f t="shared" si="3"/>
        <v>3.9413665606430871E-2</v>
      </c>
      <c r="I36" s="78"/>
      <c r="J36" s="267">
        <v>65852</v>
      </c>
      <c r="K36" s="78">
        <f t="shared" si="2"/>
        <v>4.6465802186625986E-2</v>
      </c>
      <c r="M36" s="144"/>
      <c r="N36" s="78"/>
      <c r="O36" s="18"/>
      <c r="P36" s="159"/>
      <c r="Q36" s="159"/>
      <c r="R36" s="159"/>
    </row>
    <row r="37" spans="1:18" x14ac:dyDescent="0.2">
      <c r="A37" s="18">
        <v>39052</v>
      </c>
      <c r="B37" s="267">
        <v>314416</v>
      </c>
      <c r="C37" s="153">
        <f t="shared" si="0"/>
        <v>4.9848574395549725E-2</v>
      </c>
      <c r="D37" s="153">
        <f t="shared" si="1"/>
        <v>4.4527808943674578E-2</v>
      </c>
      <c r="E37" s="153">
        <f t="shared" si="1"/>
        <v>5.3060761691285131E-2</v>
      </c>
      <c r="F37" s="19"/>
      <c r="G37" s="267">
        <v>247987</v>
      </c>
      <c r="H37" s="78">
        <f t="shared" si="3"/>
        <v>4.8992195596539834E-2</v>
      </c>
      <c r="I37" s="78"/>
      <c r="J37" s="267">
        <v>66406</v>
      </c>
      <c r="K37" s="78">
        <f t="shared" si="2"/>
        <v>5.3160782821073997E-2</v>
      </c>
      <c r="M37" s="144"/>
      <c r="N37" s="78"/>
      <c r="O37" s="18"/>
      <c r="P37" s="159"/>
      <c r="Q37" s="159"/>
      <c r="R37" s="159"/>
    </row>
    <row r="38" spans="1:18" x14ac:dyDescent="0.2">
      <c r="A38" s="18">
        <v>39142</v>
      </c>
      <c r="B38" s="267">
        <v>323156</v>
      </c>
      <c r="C38" s="153">
        <f t="shared" si="0"/>
        <v>5.7447643979057592E-2</v>
      </c>
      <c r="D38" s="153">
        <f t="shared" si="1"/>
        <v>4.4527808943674578E-2</v>
      </c>
      <c r="E38" s="153">
        <f t="shared" si="1"/>
        <v>5.3060761691285131E-2</v>
      </c>
      <c r="F38" s="19"/>
      <c r="G38" s="267">
        <v>255027</v>
      </c>
      <c r="H38" s="78">
        <f t="shared" si="3"/>
        <v>5.7545096413020941E-2</v>
      </c>
      <c r="I38" s="78"/>
      <c r="J38" s="267">
        <v>68109</v>
      </c>
      <c r="K38" s="78">
        <f t="shared" si="2"/>
        <v>5.721559070518293E-2</v>
      </c>
      <c r="M38" s="144"/>
      <c r="N38" s="78"/>
      <c r="O38" s="18"/>
      <c r="P38" s="159"/>
      <c r="Q38" s="159"/>
      <c r="R38" s="159"/>
    </row>
    <row r="39" spans="1:18" x14ac:dyDescent="0.2">
      <c r="A39" s="18">
        <v>39234</v>
      </c>
      <c r="B39" s="267">
        <v>327767</v>
      </c>
      <c r="C39" s="153">
        <f>(B39-B35)/B35</f>
        <v>6.6488141527268466E-2</v>
      </c>
      <c r="D39" s="153">
        <f t="shared" si="1"/>
        <v>4.4527808943674578E-2</v>
      </c>
      <c r="E39" s="153">
        <f t="shared" si="1"/>
        <v>5.3060761691285131E-2</v>
      </c>
      <c r="F39" s="19"/>
      <c r="G39" s="267">
        <v>258502</v>
      </c>
      <c r="H39" s="78">
        <f t="shared" si="3"/>
        <v>6.6616602780196155E-2</v>
      </c>
      <c r="I39" s="78"/>
      <c r="J39" s="267">
        <v>69247</v>
      </c>
      <c r="K39" s="78">
        <f t="shared" si="2"/>
        <v>6.6109340600126243E-2</v>
      </c>
      <c r="M39" s="144"/>
      <c r="N39" s="78"/>
      <c r="O39" s="18"/>
      <c r="P39" s="159"/>
      <c r="Q39" s="159"/>
      <c r="R39" s="159"/>
    </row>
    <row r="40" spans="1:18" x14ac:dyDescent="0.2">
      <c r="A40" s="18">
        <v>39326</v>
      </c>
      <c r="B40" s="267">
        <v>330766</v>
      </c>
      <c r="C40" s="153">
        <f t="shared" si="0"/>
        <v>6.255521325567874E-2</v>
      </c>
      <c r="D40" s="153">
        <f t="shared" si="1"/>
        <v>4.4527808943674578E-2</v>
      </c>
      <c r="E40" s="153">
        <f t="shared" si="1"/>
        <v>5.3060761691285131E-2</v>
      </c>
      <c r="F40" s="19"/>
      <c r="G40" s="267">
        <v>260652</v>
      </c>
      <c r="H40" s="78">
        <f t="shared" si="3"/>
        <v>6.2078014155498601E-2</v>
      </c>
      <c r="I40" s="78"/>
      <c r="J40" s="267">
        <v>70097</v>
      </c>
      <c r="K40" s="78">
        <f t="shared" si="2"/>
        <v>6.4462734617019984E-2</v>
      </c>
      <c r="M40" s="144"/>
      <c r="N40" s="78"/>
      <c r="O40" s="18"/>
      <c r="P40" s="159"/>
      <c r="Q40" s="159"/>
      <c r="R40" s="159"/>
    </row>
    <row r="41" spans="1:18" x14ac:dyDescent="0.2">
      <c r="A41" s="18">
        <v>39417</v>
      </c>
      <c r="B41" s="267">
        <v>333501</v>
      </c>
      <c r="C41" s="153">
        <f t="shared" si="0"/>
        <v>6.069983715841433E-2</v>
      </c>
      <c r="D41" s="153">
        <f t="shared" si="1"/>
        <v>4.4527808943674578E-2</v>
      </c>
      <c r="E41" s="153">
        <f t="shared" si="1"/>
        <v>5.3060761691285131E-2</v>
      </c>
      <c r="F41" s="19"/>
      <c r="G41" s="267">
        <v>262591</v>
      </c>
      <c r="H41" s="78">
        <f t="shared" si="3"/>
        <v>5.8890183759632564E-2</v>
      </c>
      <c r="I41" s="78"/>
      <c r="J41" s="267">
        <v>70895</v>
      </c>
      <c r="K41" s="78">
        <f t="shared" si="2"/>
        <v>6.7599313315061887E-2</v>
      </c>
      <c r="M41" s="144"/>
      <c r="N41" s="78"/>
      <c r="O41" s="18"/>
      <c r="P41" s="159"/>
      <c r="Q41" s="159"/>
      <c r="R41" s="159"/>
    </row>
    <row r="42" spans="1:18" x14ac:dyDescent="0.2">
      <c r="A42" s="18">
        <v>39508</v>
      </c>
      <c r="B42" s="267">
        <v>341430</v>
      </c>
      <c r="C42" s="153">
        <f t="shared" si="0"/>
        <v>5.6548540024013168E-2</v>
      </c>
      <c r="D42" s="153">
        <f t="shared" si="1"/>
        <v>4.4527808943674578E-2</v>
      </c>
      <c r="E42" s="153">
        <f t="shared" si="1"/>
        <v>5.3060761691285131E-2</v>
      </c>
      <c r="F42" s="19"/>
      <c r="G42" s="267">
        <v>268620</v>
      </c>
      <c r="H42" s="78">
        <f t="shared" si="3"/>
        <v>5.3300238798244894E-2</v>
      </c>
      <c r="I42" s="78"/>
      <c r="J42" s="267">
        <v>72794</v>
      </c>
      <c r="K42" s="78">
        <f t="shared" si="2"/>
        <v>6.8786797633205596E-2</v>
      </c>
      <c r="M42" s="144"/>
      <c r="N42" s="78"/>
      <c r="O42" s="18"/>
      <c r="P42" s="159"/>
      <c r="Q42" s="159"/>
      <c r="R42" s="159"/>
    </row>
    <row r="43" spans="1:18" x14ac:dyDescent="0.2">
      <c r="A43" s="18">
        <v>39600</v>
      </c>
      <c r="B43" s="267">
        <v>347864</v>
      </c>
      <c r="C43" s="153">
        <f t="shared" si="0"/>
        <v>6.1314897472899955E-2</v>
      </c>
      <c r="D43" s="153">
        <f t="shared" si="1"/>
        <v>4.4527808943674578E-2</v>
      </c>
      <c r="E43" s="153">
        <f t="shared" si="1"/>
        <v>5.3060761691285131E-2</v>
      </c>
      <c r="F43" s="19"/>
      <c r="G43" s="267">
        <v>273497</v>
      </c>
      <c r="H43" s="78">
        <f t="shared" si="3"/>
        <v>5.8007288144772573E-2</v>
      </c>
      <c r="I43" s="78"/>
      <c r="J43" s="267">
        <v>74352</v>
      </c>
      <c r="K43" s="78">
        <f t="shared" si="2"/>
        <v>7.3721605268098261E-2</v>
      </c>
      <c r="M43" s="144"/>
      <c r="N43" s="78"/>
      <c r="O43" s="18"/>
      <c r="P43" s="160"/>
      <c r="Q43" s="160"/>
      <c r="R43" s="160"/>
    </row>
    <row r="44" spans="1:18" x14ac:dyDescent="0.2">
      <c r="A44" s="18">
        <v>39692</v>
      </c>
      <c r="B44" s="267">
        <v>354044</v>
      </c>
      <c r="C44" s="153">
        <f t="shared" si="0"/>
        <v>7.0376036231051556E-2</v>
      </c>
      <c r="D44" s="153">
        <f t="shared" si="1"/>
        <v>4.4527808943674578E-2</v>
      </c>
      <c r="E44" s="153">
        <f t="shared" si="1"/>
        <v>5.3060761691285131E-2</v>
      </c>
      <c r="F44" s="19"/>
      <c r="G44" s="267">
        <v>278136</v>
      </c>
      <c r="H44" s="78">
        <f t="shared" si="3"/>
        <v>6.707794300446572E-2</v>
      </c>
      <c r="I44" s="78"/>
      <c r="J44" s="267">
        <v>75893</v>
      </c>
      <c r="K44" s="78">
        <f t="shared" si="2"/>
        <v>8.2685421630026956E-2</v>
      </c>
      <c r="M44" s="144"/>
      <c r="N44" s="78"/>
      <c r="O44" s="18"/>
      <c r="P44" s="160"/>
      <c r="Q44" s="160"/>
      <c r="R44" s="160"/>
    </row>
    <row r="45" spans="1:18" x14ac:dyDescent="0.2">
      <c r="A45" s="18">
        <v>39783</v>
      </c>
      <c r="B45" s="267">
        <v>359316</v>
      </c>
      <c r="C45" s="153">
        <f t="shared" si="0"/>
        <v>7.7406064749431042E-2</v>
      </c>
      <c r="D45" s="153">
        <f t="shared" si="1"/>
        <v>4.4527808943674578E-2</v>
      </c>
      <c r="E45" s="153">
        <f t="shared" si="1"/>
        <v>5.3060761691285131E-2</v>
      </c>
      <c r="F45" s="19"/>
      <c r="G45" s="267">
        <v>282271</v>
      </c>
      <c r="H45" s="78">
        <f t="shared" si="3"/>
        <v>7.4945447482967803E-2</v>
      </c>
      <c r="I45" s="78"/>
      <c r="J45" s="267">
        <v>77030</v>
      </c>
      <c r="K45" s="78">
        <f t="shared" si="2"/>
        <v>8.6536427110515554E-2</v>
      </c>
      <c r="M45" s="144"/>
      <c r="N45" s="78"/>
      <c r="O45" s="18"/>
      <c r="P45" s="160"/>
      <c r="Q45" s="160"/>
      <c r="R45" s="160"/>
    </row>
    <row r="46" spans="1:18" x14ac:dyDescent="0.2">
      <c r="A46" s="18">
        <v>39873</v>
      </c>
      <c r="B46" s="267">
        <v>367711</v>
      </c>
      <c r="C46" s="153">
        <f t="shared" si="0"/>
        <v>7.6973318103271529E-2</v>
      </c>
      <c r="D46" s="153">
        <f t="shared" si="1"/>
        <v>4.4527808943674578E-2</v>
      </c>
      <c r="E46" s="153">
        <f t="shared" si="1"/>
        <v>5.3060761691285131E-2</v>
      </c>
      <c r="F46" s="19"/>
      <c r="G46" s="267">
        <v>288819</v>
      </c>
      <c r="H46" s="78">
        <f t="shared" si="3"/>
        <v>7.5195443377261556E-2</v>
      </c>
      <c r="I46" s="78"/>
      <c r="J46" s="267">
        <v>78878</v>
      </c>
      <c r="K46" s="78">
        <f t="shared" si="2"/>
        <v>8.3578316894249521E-2</v>
      </c>
      <c r="M46" s="144"/>
      <c r="N46" s="78"/>
      <c r="O46" s="18"/>
      <c r="P46" s="160"/>
      <c r="Q46" s="160"/>
      <c r="R46" s="160"/>
    </row>
    <row r="47" spans="1:18" x14ac:dyDescent="0.2">
      <c r="A47" s="18">
        <v>39965</v>
      </c>
      <c r="B47" s="267">
        <v>371098</v>
      </c>
      <c r="C47" s="153">
        <f t="shared" si="0"/>
        <v>6.6790469838787572E-2</v>
      </c>
      <c r="D47" s="153">
        <f t="shared" si="1"/>
        <v>4.4527808943674578E-2</v>
      </c>
      <c r="E47" s="153">
        <f t="shared" si="1"/>
        <v>5.3060761691285131E-2</v>
      </c>
      <c r="F47" s="19"/>
      <c r="G47" s="267">
        <v>291634</v>
      </c>
      <c r="H47" s="78">
        <f t="shared" si="3"/>
        <v>6.6315169819047379E-2</v>
      </c>
      <c r="I47" s="78"/>
      <c r="J47" s="267">
        <v>79449</v>
      </c>
      <c r="K47" s="78">
        <f t="shared" si="2"/>
        <v>6.8552291801162041E-2</v>
      </c>
      <c r="M47" s="144"/>
      <c r="N47" s="78"/>
      <c r="O47" s="18"/>
      <c r="P47" s="160"/>
      <c r="Q47" s="160"/>
      <c r="R47" s="160"/>
    </row>
    <row r="48" spans="1:18" x14ac:dyDescent="0.2">
      <c r="A48" s="18">
        <v>40057</v>
      </c>
      <c r="B48" s="267">
        <v>376121</v>
      </c>
      <c r="C48" s="153">
        <f t="shared" si="0"/>
        <v>6.2356656234818272E-2</v>
      </c>
      <c r="D48" s="153">
        <f t="shared" si="1"/>
        <v>4.4527808943674578E-2</v>
      </c>
      <c r="E48" s="153">
        <f t="shared" si="1"/>
        <v>5.3060761691285131E-2</v>
      </c>
      <c r="F48" s="19"/>
      <c r="G48" s="267">
        <v>295633</v>
      </c>
      <c r="H48" s="78">
        <f t="shared" si="3"/>
        <v>6.2908073748094456E-2</v>
      </c>
      <c r="I48" s="78"/>
      <c r="J48" s="267">
        <v>80472</v>
      </c>
      <c r="K48" s="78">
        <f t="shared" si="2"/>
        <v>6.0334945251867764E-2</v>
      </c>
      <c r="M48" s="144"/>
      <c r="N48" s="78"/>
      <c r="O48" s="18"/>
      <c r="P48" s="160"/>
      <c r="Q48" s="160"/>
      <c r="R48" s="160"/>
    </row>
    <row r="49" spans="1:21" x14ac:dyDescent="0.2">
      <c r="A49" s="18">
        <v>40148</v>
      </c>
      <c r="B49" s="267">
        <v>380290</v>
      </c>
      <c r="C49" s="153">
        <f t="shared" si="0"/>
        <v>5.8372017945207001E-2</v>
      </c>
      <c r="D49" s="153">
        <f t="shared" si="1"/>
        <v>4.4527808943674578E-2</v>
      </c>
      <c r="E49" s="153">
        <f t="shared" si="1"/>
        <v>5.3060761691285131E-2</v>
      </c>
      <c r="F49" s="19"/>
      <c r="G49" s="267">
        <v>298999</v>
      </c>
      <c r="H49" s="78">
        <f t="shared" si="3"/>
        <v>5.9262198383822635E-2</v>
      </c>
      <c r="I49" s="78"/>
      <c r="J49" s="267">
        <v>81273</v>
      </c>
      <c r="K49" s="78">
        <f t="shared" si="2"/>
        <v>5.5082435414773465E-2</v>
      </c>
      <c r="M49" s="144"/>
      <c r="N49" s="78"/>
      <c r="O49" s="18"/>
      <c r="P49" s="160"/>
      <c r="Q49" s="160"/>
      <c r="R49" s="160"/>
    </row>
    <row r="50" spans="1:21" x14ac:dyDescent="0.2">
      <c r="A50" s="18">
        <v>40238</v>
      </c>
      <c r="B50" s="267">
        <v>386349</v>
      </c>
      <c r="C50" s="153">
        <f t="shared" si="0"/>
        <v>5.0686544596163834E-2</v>
      </c>
      <c r="D50" s="153">
        <f t="shared" si="1"/>
        <v>4.4527808943674578E-2</v>
      </c>
      <c r="E50" s="153">
        <f t="shared" si="1"/>
        <v>5.3060761691285131E-2</v>
      </c>
      <c r="F50" s="19"/>
      <c r="G50" s="267">
        <v>303745</v>
      </c>
      <c r="H50" s="78">
        <f t="shared" si="3"/>
        <v>5.1679425522559108E-2</v>
      </c>
      <c r="I50" s="78"/>
      <c r="J50" s="267">
        <v>82588</v>
      </c>
      <c r="K50" s="78">
        <f t="shared" si="2"/>
        <v>4.7034661122239405E-2</v>
      </c>
      <c r="M50" s="144"/>
      <c r="N50" s="78"/>
      <c r="O50" s="18"/>
      <c r="P50" s="160"/>
      <c r="Q50" s="160"/>
      <c r="R50" s="160"/>
    </row>
    <row r="51" spans="1:21" x14ac:dyDescent="0.2">
      <c r="A51" s="18">
        <v>40330</v>
      </c>
      <c r="B51" s="267">
        <v>390054</v>
      </c>
      <c r="C51" s="153">
        <f t="shared" si="0"/>
        <v>5.1080846568830877E-2</v>
      </c>
      <c r="D51" s="153">
        <f t="shared" si="1"/>
        <v>4.4527808943674578E-2</v>
      </c>
      <c r="E51" s="153">
        <f t="shared" si="1"/>
        <v>5.3060761691285131E-2</v>
      </c>
      <c r="F51" s="19"/>
      <c r="G51" s="267">
        <v>306606</v>
      </c>
      <c r="H51" s="78">
        <f t="shared" si="3"/>
        <v>5.1338321320559328E-2</v>
      </c>
      <c r="I51" s="78"/>
      <c r="J51" s="267">
        <v>83435</v>
      </c>
      <c r="K51" s="78">
        <f t="shared" si="2"/>
        <v>5.0170549660788683E-2</v>
      </c>
      <c r="M51" s="144"/>
      <c r="N51" s="78"/>
      <c r="O51" s="18">
        <v>41883</v>
      </c>
      <c r="P51" s="159">
        <v>0.20899999999999999</v>
      </c>
      <c r="Q51" s="159">
        <v>0.10100000000000001</v>
      </c>
      <c r="R51" s="9">
        <v>0.629</v>
      </c>
    </row>
    <row r="52" spans="1:21" ht="13.5" customHeight="1" x14ac:dyDescent="0.2">
      <c r="A52" s="18">
        <v>40422</v>
      </c>
      <c r="B52" s="267">
        <v>396154</v>
      </c>
      <c r="C52" s="153">
        <f>(B52-B48)/B48</f>
        <v>5.3262115117209623E-2</v>
      </c>
      <c r="D52" s="153">
        <f t="shared" si="1"/>
        <v>4.4527808943674578E-2</v>
      </c>
      <c r="E52" s="153">
        <f t="shared" si="1"/>
        <v>5.3060761691285131E-2</v>
      </c>
      <c r="F52" s="19"/>
      <c r="G52" s="267">
        <v>311409</v>
      </c>
      <c r="H52" s="78">
        <f t="shared" si="3"/>
        <v>5.3363460777382771E-2</v>
      </c>
      <c r="I52" s="78"/>
      <c r="J52" s="267">
        <v>84732</v>
      </c>
      <c r="K52" s="78">
        <f t="shared" si="2"/>
        <v>5.2937667760214732E-2</v>
      </c>
      <c r="M52" s="144"/>
      <c r="N52" s="78"/>
      <c r="O52" s="18">
        <v>41974</v>
      </c>
      <c r="P52" s="159">
        <v>0.222</v>
      </c>
      <c r="Q52" s="159">
        <v>0.111</v>
      </c>
      <c r="R52" s="9">
        <v>0.622</v>
      </c>
    </row>
    <row r="53" spans="1:21" x14ac:dyDescent="0.2">
      <c r="A53" s="18">
        <v>40513</v>
      </c>
      <c r="B53" s="267">
        <v>401492</v>
      </c>
      <c r="C53" s="153">
        <f t="shared" si="0"/>
        <v>5.575218911883037E-2</v>
      </c>
      <c r="D53" s="153">
        <f t="shared" si="1"/>
        <v>4.4527808943674578E-2</v>
      </c>
      <c r="E53" s="153">
        <f t="shared" si="1"/>
        <v>5.3060761691285131E-2</v>
      </c>
      <c r="F53" s="19"/>
      <c r="G53" s="267">
        <v>315703</v>
      </c>
      <c r="H53" s="78">
        <f t="shared" si="3"/>
        <v>5.5866407579958463E-2</v>
      </c>
      <c r="I53" s="78"/>
      <c r="J53" s="267">
        <v>85776</v>
      </c>
      <c r="K53" s="78">
        <f t="shared" si="2"/>
        <v>5.5405854342770663E-2</v>
      </c>
      <c r="M53" s="144"/>
      <c r="N53" s="78"/>
      <c r="O53" s="18">
        <v>42064</v>
      </c>
      <c r="P53" s="159">
        <v>0.184</v>
      </c>
      <c r="Q53" s="159">
        <v>8.5999999999999993E-2</v>
      </c>
      <c r="R53" s="9">
        <v>0.59499999999999997</v>
      </c>
    </row>
    <row r="54" spans="1:21" x14ac:dyDescent="0.2">
      <c r="A54" s="18">
        <v>40603</v>
      </c>
      <c r="B54" s="267">
        <v>408760</v>
      </c>
      <c r="C54" s="153">
        <f t="shared" si="0"/>
        <v>5.800713862336903E-2</v>
      </c>
      <c r="D54" s="153">
        <f t="shared" si="1"/>
        <v>4.4527808943674578E-2</v>
      </c>
      <c r="E54" s="153">
        <f t="shared" si="1"/>
        <v>5.3060761691285131E-2</v>
      </c>
      <c r="F54" s="19"/>
      <c r="G54" s="267">
        <v>321628</v>
      </c>
      <c r="H54" s="78">
        <f t="shared" si="3"/>
        <v>5.8875043210587827E-2</v>
      </c>
      <c r="I54" s="78"/>
      <c r="J54" s="267">
        <v>87118</v>
      </c>
      <c r="K54" s="78">
        <f t="shared" si="2"/>
        <v>5.4850583619896351E-2</v>
      </c>
      <c r="M54" s="144"/>
      <c r="N54" s="78"/>
      <c r="O54" s="18">
        <v>42156</v>
      </c>
      <c r="P54" s="159">
        <v>0.22</v>
      </c>
      <c r="Q54" s="159">
        <v>0.106</v>
      </c>
      <c r="R54" s="9">
        <v>0.625</v>
      </c>
    </row>
    <row r="55" spans="1:21" x14ac:dyDescent="0.2">
      <c r="A55" s="18">
        <v>40695</v>
      </c>
      <c r="B55" s="267">
        <v>412670</v>
      </c>
      <c r="C55" s="153">
        <f t="shared" si="0"/>
        <v>5.798171535223328E-2</v>
      </c>
      <c r="D55" s="153">
        <f t="shared" si="1"/>
        <v>4.4527808943674578E-2</v>
      </c>
      <c r="E55" s="153">
        <f t="shared" si="1"/>
        <v>5.3060761691285131E-2</v>
      </c>
      <c r="F55" s="19"/>
      <c r="G55" s="267">
        <v>324546</v>
      </c>
      <c r="H55" s="78">
        <f t="shared" si="3"/>
        <v>5.8511575115946853E-2</v>
      </c>
      <c r="I55" s="78"/>
      <c r="J55" s="267">
        <v>88110</v>
      </c>
      <c r="K55" s="78">
        <f t="shared" si="2"/>
        <v>5.6031641397495058E-2</v>
      </c>
      <c r="M55" s="144"/>
      <c r="N55" s="78"/>
      <c r="O55" s="18">
        <v>42248</v>
      </c>
      <c r="P55" s="159">
        <v>0.19600000000000001</v>
      </c>
      <c r="Q55" s="159">
        <v>0.09</v>
      </c>
      <c r="R55" s="9">
        <v>0.60699999999999998</v>
      </c>
    </row>
    <row r="56" spans="1:21" x14ac:dyDescent="0.2">
      <c r="A56" s="18">
        <v>40787</v>
      </c>
      <c r="B56" s="267">
        <v>420987</v>
      </c>
      <c r="C56" s="153">
        <f t="shared" si="0"/>
        <v>6.2685218374672474E-2</v>
      </c>
      <c r="D56" s="153">
        <f t="shared" si="1"/>
        <v>4.4527808943674578E-2</v>
      </c>
      <c r="E56" s="153">
        <f t="shared" si="1"/>
        <v>5.3060761691285131E-2</v>
      </c>
      <c r="F56" s="19"/>
      <c r="G56" s="267">
        <v>331219</v>
      </c>
      <c r="H56" s="78">
        <f t="shared" si="3"/>
        <v>6.3614089509294855E-2</v>
      </c>
      <c r="I56" s="78"/>
      <c r="J56" s="267">
        <v>89753</v>
      </c>
      <c r="K56" s="78">
        <f t="shared" si="2"/>
        <v>5.925742340556106E-2</v>
      </c>
      <c r="M56" s="144"/>
      <c r="N56" s="78"/>
      <c r="O56" s="18">
        <v>42339</v>
      </c>
      <c r="P56" s="159">
        <v>0.193</v>
      </c>
      <c r="Q56" s="159">
        <v>8.6999999999999994E-2</v>
      </c>
      <c r="R56" s="9">
        <v>0.59199999999999997</v>
      </c>
    </row>
    <row r="57" spans="1:21" x14ac:dyDescent="0.2">
      <c r="A57" s="18">
        <v>40878</v>
      </c>
      <c r="B57" s="267">
        <v>427190</v>
      </c>
      <c r="C57" s="153">
        <f t="shared" si="0"/>
        <v>6.4006256662648323E-2</v>
      </c>
      <c r="D57" s="153">
        <f>D58</f>
        <v>4.4527808943674578E-2</v>
      </c>
      <c r="E57" s="153">
        <f t="shared" si="1"/>
        <v>5.3060761691285131E-2</v>
      </c>
      <c r="F57" s="19"/>
      <c r="G57" s="267">
        <v>336594</v>
      </c>
      <c r="H57" s="78">
        <f>(G57-G53)/G53</f>
        <v>6.6172953693819828E-2</v>
      </c>
      <c r="I57" s="78"/>
      <c r="J57" s="267">
        <v>90585</v>
      </c>
      <c r="K57" s="78">
        <f>(J57-J53)/J53</f>
        <v>5.6064633463905986E-2</v>
      </c>
      <c r="M57" s="144"/>
      <c r="N57" s="78"/>
      <c r="O57" s="18">
        <v>42430</v>
      </c>
      <c r="P57" s="159">
        <v>0.159</v>
      </c>
      <c r="Q57" s="159">
        <v>6.6000000000000003E-2</v>
      </c>
      <c r="R57" s="9">
        <v>0.56000000000000005</v>
      </c>
    </row>
    <row r="58" spans="1:21" x14ac:dyDescent="0.2">
      <c r="A58" s="18">
        <v>40969</v>
      </c>
      <c r="B58" s="267">
        <v>439610</v>
      </c>
      <c r="C58" s="153">
        <f t="shared" si="0"/>
        <v>7.5472159702514918E-2</v>
      </c>
      <c r="D58" s="153">
        <f t="shared" si="1"/>
        <v>4.4527808943674578E-2</v>
      </c>
      <c r="E58" s="153">
        <f t="shared" si="1"/>
        <v>5.3060761691285131E-2</v>
      </c>
      <c r="G58" s="267">
        <v>347050</v>
      </c>
      <c r="H58" s="78">
        <f>(G58-G54)/G54</f>
        <v>7.9041625729103185E-2</v>
      </c>
      <c r="I58" s="78"/>
      <c r="J58" s="267">
        <v>92548</v>
      </c>
      <c r="K58" s="78">
        <f>(J58-J54)/J54</f>
        <v>6.2329254574255609E-2</v>
      </c>
      <c r="M58" s="144"/>
      <c r="N58" s="78"/>
      <c r="O58" s="18">
        <v>42522</v>
      </c>
      <c r="P58" s="159">
        <v>0.192</v>
      </c>
      <c r="Q58" s="159">
        <v>8.2000000000000003E-2</v>
      </c>
      <c r="R58" s="9">
        <v>0.59199999999999997</v>
      </c>
    </row>
    <row r="59" spans="1:21" x14ac:dyDescent="0.2">
      <c r="A59" s="18">
        <v>41061</v>
      </c>
      <c r="B59" s="267">
        <v>445387</v>
      </c>
      <c r="C59" s="153">
        <f t="shared" si="0"/>
        <v>7.9281265902537132E-2</v>
      </c>
      <c r="D59" s="153">
        <f t="shared" si="1"/>
        <v>4.4527808943674578E-2</v>
      </c>
      <c r="E59" s="153">
        <f t="shared" si="1"/>
        <v>5.3060761691285131E-2</v>
      </c>
      <c r="G59" s="267">
        <v>351648</v>
      </c>
      <c r="H59" s="78">
        <f>(G59-G55)/G55</f>
        <v>8.3507422676600537E-2</v>
      </c>
      <c r="I59" s="78"/>
      <c r="J59" s="267">
        <v>93727</v>
      </c>
      <c r="K59" s="78">
        <f>(J59-J55)/J55</f>
        <v>6.374985813188061E-2</v>
      </c>
      <c r="M59" s="144"/>
      <c r="O59" s="18">
        <v>42614</v>
      </c>
      <c r="P59" s="159">
        <v>0.18</v>
      </c>
      <c r="Q59" s="159">
        <v>7.5999999999999998E-2</v>
      </c>
      <c r="R59" s="9">
        <v>0.59799999999999998</v>
      </c>
    </row>
    <row r="60" spans="1:21" x14ac:dyDescent="0.2">
      <c r="A60" s="18">
        <v>41153</v>
      </c>
      <c r="B60" s="267">
        <v>453420</v>
      </c>
      <c r="C60" s="153">
        <f t="shared" si="0"/>
        <v>7.7040383669804535E-2</v>
      </c>
      <c r="D60" s="153">
        <f t="shared" si="1"/>
        <v>4.4527808943674578E-2</v>
      </c>
      <c r="E60" s="153">
        <f>E61</f>
        <v>5.3060761691285131E-2</v>
      </c>
      <c r="G60" s="267">
        <v>358490</v>
      </c>
      <c r="H60" s="78">
        <f>(G60-G56)/G56</f>
        <v>8.2335252506649678E-2</v>
      </c>
      <c r="I60" s="78"/>
      <c r="J60" s="267">
        <v>94917</v>
      </c>
      <c r="K60" s="78">
        <f>(J60-J56)/J56</f>
        <v>5.7535681258565174E-2</v>
      </c>
      <c r="M60" s="144"/>
      <c r="O60" s="18">
        <v>42705</v>
      </c>
      <c r="P60" s="159">
        <v>0.17299999999999999</v>
      </c>
      <c r="Q60" s="159">
        <v>7.2999999999999995E-2</v>
      </c>
      <c r="R60" s="9">
        <v>0.56499999999999995</v>
      </c>
    </row>
    <row r="61" spans="1:21" x14ac:dyDescent="0.2">
      <c r="A61" s="18">
        <v>41244</v>
      </c>
      <c r="B61" s="267">
        <v>459535</v>
      </c>
      <c r="C61" s="153">
        <f t="shared" si="0"/>
        <v>7.5715723682670474E-2</v>
      </c>
      <c r="D61" s="153">
        <f t="shared" si="1"/>
        <v>4.4527808943674578E-2</v>
      </c>
      <c r="E61" s="153">
        <f t="shared" si="1"/>
        <v>5.3060761691285131E-2</v>
      </c>
      <c r="G61" s="267">
        <v>363694</v>
      </c>
      <c r="H61" s="78">
        <f>(G61-G57)/G57</f>
        <v>8.0512427434832473E-2</v>
      </c>
      <c r="I61" s="78"/>
      <c r="J61" s="267">
        <v>95827</v>
      </c>
      <c r="K61" s="78">
        <f>(J61-J57)/J57</f>
        <v>5.7868300491251308E-2</v>
      </c>
      <c r="M61" s="144"/>
      <c r="O61" s="18">
        <v>42795</v>
      </c>
      <c r="P61" s="159">
        <v>0.14899999999999999</v>
      </c>
      <c r="Q61" s="159">
        <v>5.8000000000000003E-2</v>
      </c>
      <c r="R61" s="9">
        <v>0.54700000000000004</v>
      </c>
    </row>
    <row r="62" spans="1:21" s="79" customFormat="1" x14ac:dyDescent="0.2">
      <c r="A62" s="18">
        <v>41334</v>
      </c>
      <c r="B62" s="267">
        <v>470262</v>
      </c>
      <c r="C62" s="153">
        <f>(B62-B58)/B58</f>
        <v>6.972543845681399E-2</v>
      </c>
      <c r="D62" s="153">
        <f t="shared" si="1"/>
        <v>4.4527808943674578E-2</v>
      </c>
      <c r="E62" s="153">
        <f t="shared" si="1"/>
        <v>5.3060761691285131E-2</v>
      </c>
      <c r="G62" s="267">
        <v>372699</v>
      </c>
      <c r="H62" s="153">
        <f t="shared" ref="H62:H77" si="4">(G62-G58)/G58</f>
        <v>7.3905777265523706E-2</v>
      </c>
      <c r="I62" s="153"/>
      <c r="J62" s="267">
        <v>97548</v>
      </c>
      <c r="K62" s="153">
        <f t="shared" ref="K62:K88" si="5">(J62-J58)/J58</f>
        <v>5.4026018930717033E-2</v>
      </c>
      <c r="L62" s="37"/>
      <c r="M62" s="144"/>
      <c r="O62" s="18">
        <v>42887</v>
      </c>
      <c r="P62" s="159">
        <v>0.17100000000000001</v>
      </c>
      <c r="Q62" s="159">
        <v>6.5000000000000002E-2</v>
      </c>
      <c r="R62" s="9">
        <v>0.57699999999999996</v>
      </c>
      <c r="S62"/>
      <c r="T62"/>
      <c r="U62"/>
    </row>
    <row r="63" spans="1:21" s="79" customFormat="1" x14ac:dyDescent="0.2">
      <c r="A63" s="18">
        <v>41426</v>
      </c>
      <c r="B63" s="267">
        <v>474167</v>
      </c>
      <c r="C63" s="153">
        <f t="shared" ref="C63:C76" si="6">(B63-B59)/B59</f>
        <v>6.461796145823745E-2</v>
      </c>
      <c r="D63" s="153">
        <f t="shared" si="1"/>
        <v>4.4527808943674578E-2</v>
      </c>
      <c r="E63" s="153">
        <f t="shared" si="1"/>
        <v>5.3060761691285131E-2</v>
      </c>
      <c r="G63" s="267">
        <v>376179</v>
      </c>
      <c r="H63" s="153">
        <f t="shared" si="4"/>
        <v>6.9760101010101008E-2</v>
      </c>
      <c r="I63" s="153"/>
      <c r="J63" s="267">
        <v>97972</v>
      </c>
      <c r="K63" s="153">
        <f t="shared" si="5"/>
        <v>4.5291111419334874E-2</v>
      </c>
      <c r="L63" s="37"/>
      <c r="M63" s="144"/>
      <c r="O63" s="18">
        <v>42979</v>
      </c>
      <c r="P63" s="159">
        <v>0.155</v>
      </c>
      <c r="Q63" s="159">
        <v>0.06</v>
      </c>
      <c r="R63" s="9">
        <v>0.55900000000000005</v>
      </c>
      <c r="S63"/>
      <c r="T63"/>
      <c r="U63"/>
    </row>
    <row r="64" spans="1:21" s="79" customFormat="1" x14ac:dyDescent="0.2">
      <c r="A64" s="18">
        <v>41518</v>
      </c>
      <c r="B64" s="267">
        <v>480634</v>
      </c>
      <c r="C64" s="153">
        <f t="shared" si="6"/>
        <v>6.0019408054342555E-2</v>
      </c>
      <c r="D64" s="153">
        <f t="shared" si="1"/>
        <v>4.4527808943674578E-2</v>
      </c>
      <c r="E64" s="153">
        <f t="shared" si="1"/>
        <v>5.3060761691285131E-2</v>
      </c>
      <c r="G64" s="267">
        <v>381316</v>
      </c>
      <c r="H64" s="153">
        <f t="shared" si="4"/>
        <v>6.3672626851516076E-2</v>
      </c>
      <c r="I64" s="153"/>
      <c r="J64" s="267">
        <v>99304</v>
      </c>
      <c r="K64" s="153">
        <f t="shared" si="5"/>
        <v>4.621932846592286E-2</v>
      </c>
      <c r="L64" s="37"/>
      <c r="M64" s="144"/>
      <c r="O64" s="18">
        <v>43070</v>
      </c>
      <c r="P64" s="159">
        <v>0.154</v>
      </c>
      <c r="Q64" s="159">
        <v>0.06</v>
      </c>
      <c r="R64" s="9">
        <v>0.53900000000000003</v>
      </c>
      <c r="S64"/>
      <c r="T64"/>
      <c r="U64"/>
    </row>
    <row r="65" spans="1:21" s="79" customFormat="1" x14ac:dyDescent="0.2">
      <c r="A65" s="18">
        <v>41609</v>
      </c>
      <c r="B65" s="267">
        <v>485956</v>
      </c>
      <c r="C65" s="153">
        <f t="shared" si="6"/>
        <v>5.7495076544768084E-2</v>
      </c>
      <c r="D65" s="153">
        <f t="shared" si="1"/>
        <v>4.4527808943674578E-2</v>
      </c>
      <c r="E65" s="153">
        <f t="shared" si="1"/>
        <v>5.3060761691285131E-2</v>
      </c>
      <c r="G65" s="267">
        <v>385725</v>
      </c>
      <c r="H65" s="153">
        <f t="shared" si="4"/>
        <v>6.0575648759671592E-2</v>
      </c>
      <c r="I65" s="153"/>
      <c r="J65" s="267">
        <v>100217</v>
      </c>
      <c r="K65" s="153">
        <f t="shared" si="5"/>
        <v>4.5811723209533847E-2</v>
      </c>
      <c r="L65" s="37"/>
      <c r="M65" s="144"/>
      <c r="O65" s="18">
        <v>43160</v>
      </c>
      <c r="P65" s="159">
        <v>0.13</v>
      </c>
      <c r="Q65" s="159">
        <v>4.7E-2</v>
      </c>
      <c r="R65" s="9">
        <v>0.51300000000000001</v>
      </c>
      <c r="S65"/>
      <c r="T65"/>
      <c r="U65"/>
    </row>
    <row r="66" spans="1:21" s="79" customFormat="1" x14ac:dyDescent="0.2">
      <c r="A66" s="18">
        <v>41699</v>
      </c>
      <c r="B66" s="267">
        <v>496029</v>
      </c>
      <c r="C66" s="153">
        <f t="shared" si="6"/>
        <v>5.4792860150299195E-2</v>
      </c>
      <c r="D66" s="153">
        <f t="shared" si="1"/>
        <v>4.4527808943674578E-2</v>
      </c>
      <c r="E66" s="153">
        <f t="shared" si="1"/>
        <v>5.3060761691285131E-2</v>
      </c>
      <c r="G66" s="267">
        <v>394050</v>
      </c>
      <c r="H66" s="153">
        <f t="shared" si="4"/>
        <v>5.7287516199399514E-2</v>
      </c>
      <c r="I66" s="153"/>
      <c r="J66" s="267">
        <v>101966</v>
      </c>
      <c r="K66" s="153">
        <f t="shared" si="5"/>
        <v>4.5290523639644073E-2</v>
      </c>
      <c r="L66" s="37"/>
      <c r="M66" s="144"/>
      <c r="O66" s="18">
        <v>43252</v>
      </c>
      <c r="P66" s="159">
        <v>0.155</v>
      </c>
      <c r="Q66" s="159">
        <v>6.2E-2</v>
      </c>
      <c r="R66" s="9">
        <v>0.53600000000000003</v>
      </c>
      <c r="S66"/>
      <c r="T66"/>
      <c r="U66"/>
    </row>
    <row r="67" spans="1:21" s="79" customFormat="1" x14ac:dyDescent="0.2">
      <c r="A67" s="18">
        <v>41791</v>
      </c>
      <c r="B67" s="267">
        <v>499647</v>
      </c>
      <c r="C67" s="153">
        <f t="shared" si="6"/>
        <v>5.3736341837369535E-2</v>
      </c>
      <c r="D67" s="153">
        <f t="shared" si="1"/>
        <v>4.4527808943674578E-2</v>
      </c>
      <c r="E67" s="153">
        <f t="shared" si="1"/>
        <v>5.3060761691285131E-2</v>
      </c>
      <c r="G67" s="267">
        <v>396842</v>
      </c>
      <c r="H67" s="153">
        <f t="shared" si="4"/>
        <v>5.4928637696415802E-2</v>
      </c>
      <c r="I67" s="153"/>
      <c r="J67" s="267">
        <v>102792</v>
      </c>
      <c r="K67" s="153">
        <f t="shared" si="5"/>
        <v>4.9197729963663089E-2</v>
      </c>
      <c r="L67" s="37"/>
      <c r="M67" s="144"/>
      <c r="O67" s="18">
        <v>43344</v>
      </c>
      <c r="P67" s="159">
        <v>0.13900000000000001</v>
      </c>
      <c r="Q67" s="159">
        <v>5.6000000000000001E-2</v>
      </c>
      <c r="R67" s="9">
        <v>0.51700000000000002</v>
      </c>
      <c r="S67"/>
      <c r="T67"/>
      <c r="U67"/>
    </row>
    <row r="68" spans="1:21" s="79" customFormat="1" x14ac:dyDescent="0.2">
      <c r="A68" s="18">
        <v>41883</v>
      </c>
      <c r="B68" s="267">
        <v>505696</v>
      </c>
      <c r="C68" s="153">
        <f t="shared" si="6"/>
        <v>5.2143626959391134E-2</v>
      </c>
      <c r="D68" s="153">
        <f t="shared" si="1"/>
        <v>4.4527808943674578E-2</v>
      </c>
      <c r="E68" s="153">
        <f t="shared" si="1"/>
        <v>5.3060761691285131E-2</v>
      </c>
      <c r="G68" s="267">
        <v>401686</v>
      </c>
      <c r="H68" s="153">
        <f t="shared" si="4"/>
        <v>5.3420260361484964E-2</v>
      </c>
      <c r="I68" s="153"/>
      <c r="J68" s="267">
        <v>103997</v>
      </c>
      <c r="K68" s="153">
        <f t="shared" si="5"/>
        <v>4.7258922097800693E-2</v>
      </c>
      <c r="L68" s="37"/>
      <c r="M68" s="144"/>
      <c r="O68" s="18">
        <v>43435</v>
      </c>
      <c r="P68" s="159">
        <v>0.13200000000000001</v>
      </c>
      <c r="Q68" s="159">
        <v>5.3999999999999999E-2</v>
      </c>
      <c r="R68" s="9">
        <v>0.47199999999999998</v>
      </c>
      <c r="S68"/>
      <c r="T68"/>
      <c r="U68"/>
    </row>
    <row r="69" spans="1:21" s="79" customFormat="1" x14ac:dyDescent="0.2">
      <c r="A69" s="18">
        <v>41974</v>
      </c>
      <c r="B69" s="267">
        <v>510918</v>
      </c>
      <c r="C69" s="153">
        <f t="shared" si="6"/>
        <v>5.1366790409008226E-2</v>
      </c>
      <c r="D69" s="153">
        <f t="shared" si="1"/>
        <v>4.4527808943674578E-2</v>
      </c>
      <c r="E69" s="153">
        <f t="shared" si="1"/>
        <v>5.3060761691285131E-2</v>
      </c>
      <c r="G69" s="267">
        <v>406024</v>
      </c>
      <c r="H69" s="153">
        <f t="shared" si="4"/>
        <v>5.2625575215503276E-2</v>
      </c>
      <c r="I69" s="153"/>
      <c r="J69" s="267">
        <v>104881</v>
      </c>
      <c r="K69" s="153">
        <f t="shared" si="5"/>
        <v>4.6539010347545824E-2</v>
      </c>
      <c r="L69" s="37"/>
      <c r="M69" s="144"/>
      <c r="O69" s="18">
        <v>43525</v>
      </c>
      <c r="P69" s="159">
        <v>0.11700000000000001</v>
      </c>
      <c r="Q69" s="159">
        <v>0.05</v>
      </c>
      <c r="R69" s="9">
        <v>0.45100000000000001</v>
      </c>
      <c r="S69"/>
      <c r="T69"/>
      <c r="U69"/>
    </row>
    <row r="70" spans="1:21" s="79" customFormat="1" x14ac:dyDescent="0.2">
      <c r="A70" s="18">
        <v>42064</v>
      </c>
      <c r="B70" s="267">
        <v>520739</v>
      </c>
      <c r="C70" s="153">
        <f t="shared" si="6"/>
        <v>4.9815635779359678E-2</v>
      </c>
      <c r="D70" s="153">
        <f t="shared" si="1"/>
        <v>4.4527808943674578E-2</v>
      </c>
      <c r="E70" s="153">
        <f t="shared" si="1"/>
        <v>5.3060761691285131E-2</v>
      </c>
      <c r="G70" s="267">
        <v>414686</v>
      </c>
      <c r="H70" s="153">
        <f t="shared" si="4"/>
        <v>5.2368988707016874E-2</v>
      </c>
      <c r="I70" s="153"/>
      <c r="J70" s="267">
        <v>106040</v>
      </c>
      <c r="K70" s="153">
        <f t="shared" si="5"/>
        <v>3.9954494635466721E-2</v>
      </c>
      <c r="L70" s="37"/>
      <c r="M70" s="144"/>
      <c r="O70" s="18">
        <v>43617</v>
      </c>
      <c r="P70" s="159">
        <v>0.13200000000000001</v>
      </c>
      <c r="Q70" s="159">
        <v>5.8000000000000003E-2</v>
      </c>
      <c r="R70" s="9">
        <v>0.44600000000000001</v>
      </c>
      <c r="S70"/>
      <c r="T70"/>
      <c r="U70"/>
    </row>
    <row r="71" spans="1:21" s="79" customFormat="1" x14ac:dyDescent="0.2">
      <c r="A71" s="18">
        <v>42156</v>
      </c>
      <c r="B71" s="267">
        <v>524000</v>
      </c>
      <c r="C71" s="153">
        <f t="shared" si="6"/>
        <v>4.8740410729975363E-2</v>
      </c>
      <c r="D71" s="153">
        <f t="shared" si="1"/>
        <v>4.4527808943674578E-2</v>
      </c>
      <c r="E71" s="153">
        <f t="shared" si="1"/>
        <v>5.3060761691285131E-2</v>
      </c>
      <c r="G71" s="267">
        <v>417217</v>
      </c>
      <c r="H71" s="153">
        <f t="shared" si="4"/>
        <v>5.1342851815080054E-2</v>
      </c>
      <c r="J71" s="267">
        <v>106770</v>
      </c>
      <c r="K71" s="153">
        <f t="shared" si="5"/>
        <v>3.8699509689469995E-2</v>
      </c>
      <c r="L71" s="37"/>
      <c r="M71" s="144"/>
      <c r="O71" s="18">
        <v>43709</v>
      </c>
      <c r="P71" s="159">
        <v>0.14000000000000001</v>
      </c>
      <c r="Q71" s="159">
        <v>7.1999999999999995E-2</v>
      </c>
      <c r="R71" s="9">
        <v>0.46200000000000002</v>
      </c>
      <c r="S71"/>
      <c r="T71"/>
      <c r="U71"/>
    </row>
    <row r="72" spans="1:21" x14ac:dyDescent="0.2">
      <c r="A72" s="18">
        <v>42248</v>
      </c>
      <c r="B72" s="267">
        <v>529850</v>
      </c>
      <c r="C72" s="153">
        <f t="shared" si="6"/>
        <v>4.7763873947984557E-2</v>
      </c>
      <c r="D72" s="153">
        <f t="shared" si="1"/>
        <v>4.4527808943674578E-2</v>
      </c>
      <c r="E72" s="153">
        <f t="shared" si="1"/>
        <v>5.3060761691285131E-2</v>
      </c>
      <c r="G72" s="267">
        <v>421941</v>
      </c>
      <c r="H72" s="153">
        <f t="shared" si="4"/>
        <v>5.0424958798663634E-2</v>
      </c>
      <c r="J72" s="267">
        <v>107897</v>
      </c>
      <c r="K72" s="153">
        <f t="shared" si="5"/>
        <v>3.7501081761973906E-2</v>
      </c>
      <c r="M72" s="144"/>
      <c r="O72" s="18"/>
      <c r="P72" s="127"/>
      <c r="Q72" s="146"/>
      <c r="R72" s="146"/>
    </row>
    <row r="73" spans="1:21" x14ac:dyDescent="0.2">
      <c r="A73" s="18">
        <v>42339</v>
      </c>
      <c r="B73" s="267">
        <v>535072</v>
      </c>
      <c r="C73" s="153">
        <f t="shared" si="6"/>
        <v>4.7275688075190149E-2</v>
      </c>
      <c r="D73" s="153">
        <f t="shared" ref="D73:E87" si="7">D74</f>
        <v>4.4527808943674578E-2</v>
      </c>
      <c r="E73" s="153">
        <f t="shared" si="1"/>
        <v>5.3060761691285131E-2</v>
      </c>
      <c r="G73" s="267">
        <v>427063</v>
      </c>
      <c r="H73" s="153">
        <f t="shared" si="4"/>
        <v>5.1817133962524381E-2</v>
      </c>
      <c r="J73" s="267">
        <v>107996</v>
      </c>
      <c r="K73" s="153">
        <f t="shared" si="5"/>
        <v>2.970032703730895E-2</v>
      </c>
      <c r="M73" s="144"/>
      <c r="R73" s="160">
        <f>MIN(R51:R69)</f>
        <v>0.45100000000000001</v>
      </c>
    </row>
    <row r="74" spans="1:21" x14ac:dyDescent="0.2">
      <c r="A74" s="18">
        <v>42430</v>
      </c>
      <c r="B74" s="267">
        <v>546347</v>
      </c>
      <c r="C74" s="153">
        <f t="shared" si="6"/>
        <v>4.9176266805443805E-2</v>
      </c>
      <c r="D74" s="153">
        <f t="shared" si="7"/>
        <v>4.4527808943674578E-2</v>
      </c>
      <c r="E74" s="153">
        <f t="shared" si="7"/>
        <v>5.3060761691285131E-2</v>
      </c>
      <c r="G74" s="267">
        <v>436848</v>
      </c>
      <c r="H74" s="153">
        <f t="shared" si="4"/>
        <v>5.3442845912328847E-2</v>
      </c>
      <c r="J74" s="267">
        <v>109484</v>
      </c>
      <c r="K74" s="153">
        <f t="shared" si="5"/>
        <v>3.2478310071671068E-2</v>
      </c>
      <c r="M74" s="144"/>
    </row>
    <row r="75" spans="1:21" x14ac:dyDescent="0.2">
      <c r="A75" s="18">
        <v>42522</v>
      </c>
      <c r="B75" s="267">
        <v>549947</v>
      </c>
      <c r="C75" s="153">
        <f t="shared" si="6"/>
        <v>4.9517175572519084E-2</v>
      </c>
      <c r="D75" s="153">
        <f t="shared" si="7"/>
        <v>4.4527808943674578E-2</v>
      </c>
      <c r="E75" s="153">
        <f t="shared" si="7"/>
        <v>5.3060761691285131E-2</v>
      </c>
      <c r="G75" s="267">
        <v>439916</v>
      </c>
      <c r="H75" s="153">
        <f t="shared" si="4"/>
        <v>5.4405740897422686E-2</v>
      </c>
      <c r="J75" s="267">
        <v>110016</v>
      </c>
      <c r="K75" s="153">
        <f t="shared" si="5"/>
        <v>3.0401798257937623E-2</v>
      </c>
      <c r="M75" s="144"/>
      <c r="U75" s="146"/>
    </row>
    <row r="76" spans="1:21" x14ac:dyDescent="0.2">
      <c r="A76" s="18">
        <v>42614</v>
      </c>
      <c r="B76" s="267">
        <v>558602</v>
      </c>
      <c r="C76" s="153">
        <f t="shared" si="6"/>
        <v>5.4264414456921768E-2</v>
      </c>
      <c r="D76" s="153">
        <f t="shared" si="7"/>
        <v>4.4527808943674578E-2</v>
      </c>
      <c r="E76" s="153">
        <f t="shared" si="7"/>
        <v>5.3060761691285131E-2</v>
      </c>
      <c r="G76" s="267">
        <v>447423</v>
      </c>
      <c r="H76" s="153">
        <f t="shared" si="4"/>
        <v>6.0392329733303947E-2</v>
      </c>
      <c r="J76" s="267">
        <v>111162</v>
      </c>
      <c r="K76" s="153">
        <f t="shared" si="5"/>
        <v>3.0260340880654699E-2</v>
      </c>
      <c r="M76" s="144"/>
      <c r="U76" s="146"/>
    </row>
    <row r="77" spans="1:21" x14ac:dyDescent="0.2">
      <c r="A77" s="18">
        <v>42705</v>
      </c>
      <c r="B77" s="267">
        <v>564554</v>
      </c>
      <c r="C77" s="153">
        <f>(B77-B73)/B73</f>
        <v>5.5099126846480474E-2</v>
      </c>
      <c r="D77" s="153">
        <f t="shared" si="7"/>
        <v>4.4527808943674578E-2</v>
      </c>
      <c r="E77" s="153">
        <f t="shared" si="7"/>
        <v>5.3060761691285131E-2</v>
      </c>
      <c r="G77" s="267">
        <v>453087</v>
      </c>
      <c r="H77" s="153">
        <f t="shared" si="4"/>
        <v>6.0937145105054755E-2</v>
      </c>
      <c r="J77" s="267">
        <v>111441</v>
      </c>
      <c r="K77" s="153">
        <f t="shared" si="5"/>
        <v>3.1899329604800179E-2</v>
      </c>
      <c r="M77" s="144"/>
      <c r="U77" s="146"/>
    </row>
    <row r="78" spans="1:21" x14ac:dyDescent="0.2">
      <c r="A78" s="18">
        <v>42795</v>
      </c>
      <c r="B78" s="267">
        <v>575353</v>
      </c>
      <c r="C78" s="153">
        <f t="shared" ref="C78:C88" si="8">(B78-B74)/B74</f>
        <v>5.3090801267326446E-2</v>
      </c>
      <c r="D78" s="153">
        <f t="shared" si="7"/>
        <v>4.4527808943674578E-2</v>
      </c>
      <c r="E78" s="153">
        <f t="shared" si="7"/>
        <v>5.3060761691285131E-2</v>
      </c>
      <c r="G78" s="267">
        <v>462569</v>
      </c>
      <c r="H78" s="153">
        <f>(G78-G74)/G74</f>
        <v>5.8878603083910193E-2</v>
      </c>
      <c r="J78" s="267">
        <v>112758</v>
      </c>
      <c r="K78" s="153">
        <f t="shared" si="5"/>
        <v>2.9903912900515143E-2</v>
      </c>
      <c r="M78" s="144"/>
      <c r="U78" s="146"/>
    </row>
    <row r="79" spans="1:21" x14ac:dyDescent="0.2">
      <c r="A79" s="18">
        <v>42887</v>
      </c>
      <c r="B79" s="267">
        <v>580078</v>
      </c>
      <c r="C79" s="153">
        <f t="shared" si="8"/>
        <v>5.4788916022816742E-2</v>
      </c>
      <c r="D79" s="153">
        <f t="shared" si="7"/>
        <v>4.4527808943674578E-2</v>
      </c>
      <c r="E79" s="153">
        <f t="shared" si="7"/>
        <v>5.3060761691285131E-2</v>
      </c>
      <c r="G79" s="267">
        <v>466730</v>
      </c>
      <c r="H79" s="153">
        <f t="shared" ref="H79:H88" si="9">(G79-G75)/G75</f>
        <v>6.0952545485956411E-2</v>
      </c>
      <c r="J79" s="267">
        <v>113324</v>
      </c>
      <c r="K79" s="153">
        <f t="shared" si="5"/>
        <v>3.0068353694008145E-2</v>
      </c>
      <c r="M79" s="144"/>
      <c r="U79" s="146"/>
    </row>
    <row r="80" spans="1:21" x14ac:dyDescent="0.2">
      <c r="A80" s="18">
        <v>42979</v>
      </c>
      <c r="B80" s="267">
        <v>586857</v>
      </c>
      <c r="C80" s="153">
        <f t="shared" si="8"/>
        <v>5.0581630570603039E-2</v>
      </c>
      <c r="D80" s="153">
        <f t="shared" si="7"/>
        <v>4.4527808943674578E-2</v>
      </c>
      <c r="E80" s="153">
        <f t="shared" si="7"/>
        <v>5.3060761691285131E-2</v>
      </c>
      <c r="G80" s="267">
        <v>472781</v>
      </c>
      <c r="H80" s="153">
        <f t="shared" si="9"/>
        <v>5.6675673803090139E-2</v>
      </c>
      <c r="J80" s="267">
        <v>114054</v>
      </c>
      <c r="K80" s="153">
        <f t="shared" si="5"/>
        <v>2.6016084633237978E-2</v>
      </c>
      <c r="M80" s="144"/>
      <c r="U80" s="16"/>
    </row>
    <row r="81" spans="1:21" x14ac:dyDescent="0.2">
      <c r="A81" s="18">
        <v>43070</v>
      </c>
      <c r="B81" s="267">
        <v>592253</v>
      </c>
      <c r="C81" s="153">
        <f t="shared" si="8"/>
        <v>4.9063508539484268E-2</v>
      </c>
      <c r="D81" s="153">
        <f t="shared" si="7"/>
        <v>4.4527808943674578E-2</v>
      </c>
      <c r="E81" s="153">
        <f t="shared" si="7"/>
        <v>5.3060761691285131E-2</v>
      </c>
      <c r="G81" s="267">
        <v>477816</v>
      </c>
      <c r="H81" s="153">
        <f t="shared" si="9"/>
        <v>5.457892192890107E-2</v>
      </c>
      <c r="J81" s="267">
        <v>114413</v>
      </c>
      <c r="K81" s="153">
        <f t="shared" si="5"/>
        <v>2.6668820272610617E-2</v>
      </c>
      <c r="U81" s="16"/>
    </row>
    <row r="82" spans="1:21" x14ac:dyDescent="0.2">
      <c r="A82" s="18">
        <v>43160</v>
      </c>
      <c r="B82" s="267">
        <v>600101</v>
      </c>
      <c r="C82" s="153">
        <f t="shared" si="8"/>
        <v>4.3013593393968576E-2</v>
      </c>
      <c r="D82" s="153">
        <f t="shared" si="7"/>
        <v>4.4527808943674578E-2</v>
      </c>
      <c r="E82" s="153">
        <f t="shared" si="7"/>
        <v>5.3060761691285131E-2</v>
      </c>
      <c r="G82" s="267">
        <v>485029</v>
      </c>
      <c r="H82" s="153">
        <f t="shared" si="9"/>
        <v>4.8554918293270841E-2</v>
      </c>
      <c r="J82" s="267">
        <v>115045</v>
      </c>
      <c r="K82" s="153">
        <f t="shared" si="5"/>
        <v>2.0282374643040849E-2</v>
      </c>
      <c r="O82"/>
      <c r="P82"/>
      <c r="Q82"/>
      <c r="R82"/>
      <c r="U82" s="16"/>
    </row>
    <row r="83" spans="1:21" x14ac:dyDescent="0.2">
      <c r="A83" s="18">
        <v>43252</v>
      </c>
      <c r="B83" s="267">
        <v>601853</v>
      </c>
      <c r="C83" s="153">
        <f t="shared" si="8"/>
        <v>3.7538055227055674E-2</v>
      </c>
      <c r="D83" s="153">
        <f t="shared" si="7"/>
        <v>4.4527808943674578E-2</v>
      </c>
      <c r="E83" s="153">
        <f t="shared" si="7"/>
        <v>5.3060761691285131E-2</v>
      </c>
      <c r="G83" s="267">
        <v>486769</v>
      </c>
      <c r="H83" s="153">
        <f t="shared" si="9"/>
        <v>4.2934887408137466E-2</v>
      </c>
      <c r="J83" s="267">
        <v>115059</v>
      </c>
      <c r="K83" s="153">
        <f t="shared" si="5"/>
        <v>1.5310084359888461E-2</v>
      </c>
      <c r="O83"/>
      <c r="P83" s="146"/>
      <c r="Q83" s="146"/>
      <c r="R83" s="146"/>
      <c r="S83" s="146"/>
      <c r="T83" s="146"/>
      <c r="U83" s="146"/>
    </row>
    <row r="84" spans="1:21" x14ac:dyDescent="0.2">
      <c r="A84" s="18">
        <v>43344</v>
      </c>
      <c r="B84" s="267">
        <v>607869</v>
      </c>
      <c r="C84" s="153">
        <f>(B84-B80)/B80</f>
        <v>3.5804293039019726E-2</v>
      </c>
      <c r="D84" s="153">
        <f t="shared" si="7"/>
        <v>4.4527808943674578E-2</v>
      </c>
      <c r="E84" s="153">
        <f t="shared" si="7"/>
        <v>5.3060761691285131E-2</v>
      </c>
      <c r="G84" s="267">
        <v>492297</v>
      </c>
      <c r="H84" s="153">
        <f t="shared" si="9"/>
        <v>4.127915461915771E-2</v>
      </c>
      <c r="J84" s="267">
        <v>115549</v>
      </c>
      <c r="K84" s="153">
        <f t="shared" si="5"/>
        <v>1.3107826117453137E-2</v>
      </c>
      <c r="O84"/>
      <c r="P84" s="146"/>
      <c r="Q84" s="146"/>
      <c r="R84" s="146"/>
      <c r="S84" s="146"/>
      <c r="T84" s="146"/>
      <c r="U84" s="146"/>
    </row>
    <row r="85" spans="1:21" x14ac:dyDescent="0.2">
      <c r="A85" s="18">
        <v>43435</v>
      </c>
      <c r="B85" s="267">
        <v>610153</v>
      </c>
      <c r="C85" s="153">
        <f t="shared" si="8"/>
        <v>3.0223569994580018E-2</v>
      </c>
      <c r="D85" s="153">
        <f t="shared" si="7"/>
        <v>4.4527808943674578E-2</v>
      </c>
      <c r="E85" s="153">
        <f t="shared" si="7"/>
        <v>5.3060761691285131E-2</v>
      </c>
      <c r="G85" s="267">
        <v>494934</v>
      </c>
      <c r="H85" s="153">
        <f t="shared" si="9"/>
        <v>3.582550605253905E-2</v>
      </c>
      <c r="J85" s="267">
        <v>115196</v>
      </c>
      <c r="K85" s="153">
        <f t="shared" si="5"/>
        <v>6.8436279094158878E-3</v>
      </c>
      <c r="O85"/>
      <c r="P85" s="146"/>
      <c r="Q85" s="146"/>
      <c r="R85" s="146"/>
      <c r="S85" s="146"/>
      <c r="T85" s="146"/>
      <c r="U85" s="146"/>
    </row>
    <row r="86" spans="1:21" x14ac:dyDescent="0.2">
      <c r="A86" s="18">
        <v>43525</v>
      </c>
      <c r="B86" s="267">
        <v>618151</v>
      </c>
      <c r="C86" s="153">
        <f t="shared" si="8"/>
        <v>3.007827015785676E-2</v>
      </c>
      <c r="D86" s="153">
        <f t="shared" si="7"/>
        <v>4.4527808943674578E-2</v>
      </c>
      <c r="E86" s="153">
        <f t="shared" si="7"/>
        <v>5.3060761691285131E-2</v>
      </c>
      <c r="G86" s="267">
        <v>502422</v>
      </c>
      <c r="H86" s="153">
        <f t="shared" si="9"/>
        <v>3.5859711481169169E-2</v>
      </c>
      <c r="J86" s="267">
        <v>115679</v>
      </c>
      <c r="K86" s="153">
        <f t="shared" si="5"/>
        <v>5.5108870442000957E-3</v>
      </c>
      <c r="O86"/>
      <c r="P86" s="146"/>
      <c r="Q86" s="146"/>
      <c r="R86" s="146"/>
      <c r="S86" s="146"/>
      <c r="T86" s="146"/>
      <c r="U86" s="146"/>
    </row>
    <row r="87" spans="1:21" x14ac:dyDescent="0.2">
      <c r="A87" s="18">
        <v>43617</v>
      </c>
      <c r="B87" s="267">
        <v>621195</v>
      </c>
      <c r="C87" s="153">
        <f t="shared" si="8"/>
        <v>3.2137415614776364E-2</v>
      </c>
      <c r="D87" s="153">
        <f t="shared" si="7"/>
        <v>4.4527808943674578E-2</v>
      </c>
      <c r="E87" s="153">
        <f t="shared" si="7"/>
        <v>5.3060761691285131E-2</v>
      </c>
      <c r="G87" s="267">
        <v>505241</v>
      </c>
      <c r="H87" s="153">
        <f t="shared" si="9"/>
        <v>3.7948184867976388E-2</v>
      </c>
      <c r="J87" s="267">
        <v>115904</v>
      </c>
      <c r="K87" s="153">
        <f t="shared" si="5"/>
        <v>7.3440582657593057E-3</v>
      </c>
      <c r="O87"/>
      <c r="P87" s="146"/>
      <c r="Q87" s="146"/>
      <c r="R87" s="146"/>
      <c r="S87" s="146"/>
      <c r="T87" s="146"/>
      <c r="U87" s="146"/>
    </row>
    <row r="88" spans="1:21" x14ac:dyDescent="0.2">
      <c r="A88" s="18">
        <v>43709</v>
      </c>
      <c r="B88" s="267">
        <v>620766</v>
      </c>
      <c r="C88" s="153">
        <f t="shared" si="8"/>
        <v>2.1216742423120771E-2</v>
      </c>
      <c r="D88" s="153">
        <f>AVERAGE(C69:C88)</f>
        <v>4.4527808943674578E-2</v>
      </c>
      <c r="E88" s="153">
        <f>AVERAGE(C49:C88)</f>
        <v>5.3060761691285131E-2</v>
      </c>
      <c r="G88" s="267">
        <v>505535</v>
      </c>
      <c r="H88" s="153">
        <f t="shared" si="9"/>
        <v>2.6890271523084642E-2</v>
      </c>
      <c r="J88" s="267">
        <v>115181</v>
      </c>
      <c r="K88" s="153">
        <f t="shared" si="5"/>
        <v>-3.1847960605457426E-3</v>
      </c>
      <c r="O88"/>
      <c r="P88" s="146"/>
      <c r="Q88" s="146"/>
      <c r="R88" s="146"/>
      <c r="S88" s="146"/>
      <c r="T88" s="146"/>
      <c r="U88" s="146"/>
    </row>
    <row r="89" spans="1:21" x14ac:dyDescent="0.2">
      <c r="O89"/>
      <c r="P89" s="146"/>
      <c r="Q89" s="146"/>
      <c r="R89" s="146"/>
      <c r="S89" s="146"/>
      <c r="T89" s="146"/>
      <c r="U89" s="146"/>
    </row>
    <row r="90" spans="1:21" x14ac:dyDescent="0.2">
      <c r="O90"/>
      <c r="P90" s="146"/>
      <c r="Q90" s="146"/>
      <c r="R90" s="146"/>
      <c r="S90" s="146"/>
      <c r="T90" s="146"/>
      <c r="U90" s="146"/>
    </row>
  </sheetData>
  <sortState xmlns:xlrd2="http://schemas.microsoft.com/office/spreadsheetml/2017/richdata2" ref="F89:I106">
    <sortCondition ref="F89:F106"/>
  </sortState>
  <phoneticPr fontId="4" type="noConversion"/>
  <hyperlinks>
    <hyperlink ref="U1" location="Contents!A1" display="Contents page" xr:uid="{00000000-0004-0000-1C00-000000000000}"/>
    <hyperlink ref="B3" location="'Figure 4'!A1" display="Figure 4" xr:uid="{00000000-0004-0000-1C00-000001000000}"/>
    <hyperlink ref="O3" location="'Figure 8'!A1" display="Figure 8" xr:uid="{00000000-0004-0000-1C00-000002000000}"/>
    <hyperlink ref="E1" location="Contents!A1" display="Contents page" xr:uid="{00000000-0004-0000-1C00-000003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zoomScale="130" zoomScaleNormal="130" workbookViewId="0"/>
  </sheetViews>
  <sheetFormatPr defaultRowHeight="22.5" customHeight="1" x14ac:dyDescent="0.15"/>
  <cols>
    <col min="11" max="11" width="14.85546875" customWidth="1"/>
    <col min="12" max="12" width="4" customWidth="1"/>
    <col min="13" max="13" width="12.7109375" customWidth="1"/>
    <col min="15" max="16384" width="9.140625" style="73"/>
  </cols>
  <sheetData>
    <row r="1" spans="1:13" ht="28.5" customHeight="1" x14ac:dyDescent="0.15">
      <c r="A1" s="190" t="s">
        <v>338</v>
      </c>
      <c r="K1" s="182" t="s">
        <v>366</v>
      </c>
      <c r="L1" s="189"/>
      <c r="M1" s="182" t="s">
        <v>373</v>
      </c>
    </row>
  </sheetData>
  <hyperlinks>
    <hyperlink ref="K1" location="Contents!A1" display="Contents page" xr:uid="{00000000-0004-0000-0200-000000000000}"/>
    <hyperlink ref="M1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S246"/>
  <sheetViews>
    <sheetView zoomScale="120" zoomScaleNormal="120" workbookViewId="0">
      <pane ySplit="5" topLeftCell="A18" activePane="bottomLeft" state="frozen"/>
      <selection activeCell="B5" sqref="B5"/>
      <selection pane="bottomLeft"/>
    </sheetView>
  </sheetViews>
  <sheetFormatPr defaultColWidth="8" defaultRowHeight="11.25" x14ac:dyDescent="0.2"/>
  <cols>
    <col min="1" max="1" width="8" style="3"/>
    <col min="2" max="2" width="8.28515625" style="89" bestFit="1" customWidth="1"/>
    <col min="3" max="3" width="10.5703125" style="89" customWidth="1"/>
    <col min="4" max="4" width="9.85546875" style="89" customWidth="1"/>
    <col min="5" max="5" width="8.28515625" style="89" bestFit="1" customWidth="1"/>
    <col min="6" max="7" width="9.85546875" customWidth="1"/>
    <col min="8" max="8" width="10.85546875" style="3" customWidth="1"/>
    <col min="9" max="11" width="8" style="3"/>
    <col min="12" max="12" width="18.140625" style="3" customWidth="1"/>
    <col min="13" max="13" width="14.7109375" style="3" customWidth="1"/>
    <col min="14" max="14" width="8" style="3"/>
    <col min="15" max="15" width="12.140625" style="3" customWidth="1"/>
    <col min="16" max="16" width="8" style="3"/>
    <col min="17" max="17" width="16.5703125" style="3" customWidth="1"/>
    <col min="18" max="18" width="8.7109375" style="3" bestFit="1" customWidth="1"/>
    <col min="19" max="16384" width="8" style="3"/>
  </cols>
  <sheetData>
    <row r="1" spans="1:19" ht="26.25" customHeight="1" x14ac:dyDescent="0.2">
      <c r="A1" s="17" t="s">
        <v>418</v>
      </c>
    </row>
    <row r="2" spans="1:19" ht="30.75" customHeight="1" x14ac:dyDescent="0.25">
      <c r="A2" s="85" t="s">
        <v>428</v>
      </c>
      <c r="D2" s="3"/>
      <c r="L2" s="85" t="s">
        <v>429</v>
      </c>
      <c r="M2" s="161"/>
      <c r="N2" s="161"/>
      <c r="O2" s="161"/>
      <c r="P2" s="161"/>
      <c r="Q2" s="182" t="s">
        <v>366</v>
      </c>
      <c r="R2" s="161"/>
    </row>
    <row r="3" spans="1:19" ht="30.75" customHeight="1" x14ac:dyDescent="0.25">
      <c r="A3" s="168" t="s">
        <v>328</v>
      </c>
      <c r="D3" s="148"/>
      <c r="L3" s="169" t="s">
        <v>141</v>
      </c>
      <c r="M3" s="161"/>
      <c r="N3" s="161"/>
      <c r="O3" s="161"/>
      <c r="P3" s="161"/>
      <c r="R3" s="161"/>
    </row>
    <row r="4" spans="1:19" ht="15.75" customHeight="1" x14ac:dyDescent="0.2">
      <c r="B4" s="306" t="s">
        <v>368</v>
      </c>
      <c r="C4" s="306"/>
      <c r="D4" s="135"/>
      <c r="E4" s="305" t="s">
        <v>369</v>
      </c>
      <c r="F4" s="305"/>
      <c r="G4" s="55"/>
      <c r="L4" s="161"/>
      <c r="M4" s="161"/>
      <c r="N4" s="161"/>
      <c r="O4" s="161"/>
      <c r="P4" s="161"/>
      <c r="Q4" s="161"/>
      <c r="R4" s="161"/>
    </row>
    <row r="5" spans="1:19" ht="41.25" customHeight="1" x14ac:dyDescent="0.2">
      <c r="A5" s="171" t="s">
        <v>419</v>
      </c>
      <c r="B5" s="172" t="s">
        <v>296</v>
      </c>
      <c r="C5" s="173" t="s">
        <v>294</v>
      </c>
      <c r="D5" s="173"/>
      <c r="E5" s="172" t="s">
        <v>296</v>
      </c>
      <c r="F5" s="174" t="s">
        <v>294</v>
      </c>
      <c r="G5" s="174"/>
      <c r="H5" s="174" t="s">
        <v>339</v>
      </c>
      <c r="K5" s="176" t="s">
        <v>420</v>
      </c>
      <c r="L5" s="175" t="s">
        <v>430</v>
      </c>
      <c r="M5" s="175" t="s">
        <v>431</v>
      </c>
      <c r="N5" s="161"/>
      <c r="O5" s="161"/>
      <c r="P5" s="161"/>
      <c r="Q5" s="161"/>
      <c r="R5" s="161"/>
    </row>
    <row r="6" spans="1:19" ht="12.75" x14ac:dyDescent="0.2">
      <c r="A6" s="2">
        <v>36404</v>
      </c>
      <c r="B6" s="88">
        <f>C6/100</f>
        <v>4.0756999999999995E-2</v>
      </c>
      <c r="C6" s="136">
        <v>4.0756999999999994</v>
      </c>
      <c r="D6" s="136"/>
      <c r="E6" s="88"/>
      <c r="F6" s="42">
        <v>4.5</v>
      </c>
      <c r="G6" s="42"/>
      <c r="K6" s="18">
        <v>41883</v>
      </c>
      <c r="L6" s="151">
        <v>8859.6302774853903</v>
      </c>
      <c r="M6" s="133">
        <v>0.41222095239045775</v>
      </c>
      <c r="N6" s="161"/>
      <c r="O6" s="1"/>
      <c r="P6" s="293"/>
      <c r="Q6" s="161"/>
      <c r="R6" s="161"/>
      <c r="S6" s="265"/>
    </row>
    <row r="7" spans="1:19" ht="12.75" x14ac:dyDescent="0.2">
      <c r="A7" s="2">
        <v>36434</v>
      </c>
      <c r="B7" s="88">
        <f t="shared" ref="B7:B70" si="0">C7/100</f>
        <v>4.0854000000000001E-2</v>
      </c>
      <c r="C7" s="136">
        <v>4.0853999999999999</v>
      </c>
      <c r="D7" s="136"/>
      <c r="E7" s="88"/>
      <c r="F7" s="42"/>
      <c r="G7" s="42"/>
      <c r="K7" s="18">
        <v>41974</v>
      </c>
      <c r="L7" s="151">
        <v>8825.162586471306</v>
      </c>
      <c r="M7" s="237">
        <v>0.41341598293605275</v>
      </c>
      <c r="N7" s="161"/>
      <c r="O7" s="1"/>
      <c r="P7" s="293"/>
      <c r="Q7" s="161"/>
      <c r="R7" s="161"/>
      <c r="S7" s="265"/>
    </row>
    <row r="8" spans="1:19" ht="12.75" x14ac:dyDescent="0.2">
      <c r="A8" s="2">
        <v>36465</v>
      </c>
      <c r="B8" s="88">
        <f t="shared" si="0"/>
        <v>4.0628666666666674E-2</v>
      </c>
      <c r="C8" s="136">
        <v>4.0628666666666673</v>
      </c>
      <c r="D8" s="136"/>
      <c r="E8" s="88"/>
      <c r="F8" s="42"/>
      <c r="G8" s="42"/>
      <c r="K8" s="18">
        <v>42064</v>
      </c>
      <c r="L8" s="151">
        <v>8976.8666388928559</v>
      </c>
      <c r="M8" s="237">
        <v>0.42568263065925677</v>
      </c>
      <c r="N8" s="161"/>
      <c r="O8" s="1"/>
      <c r="P8" s="293"/>
      <c r="Q8" s="161"/>
      <c r="R8" s="161"/>
      <c r="S8" s="265"/>
    </row>
    <row r="9" spans="1:19" ht="12.75" x14ac:dyDescent="0.2">
      <c r="A9" s="2">
        <v>36495</v>
      </c>
      <c r="B9" s="88">
        <f t="shared" si="0"/>
        <v>4.0393666666666668E-2</v>
      </c>
      <c r="C9" s="136">
        <v>4.039366666666667</v>
      </c>
      <c r="D9" s="136"/>
      <c r="E9" s="88"/>
      <c r="F9" s="42">
        <v>3.4</v>
      </c>
      <c r="G9" s="42"/>
      <c r="K9" s="18">
        <v>42156</v>
      </c>
      <c r="L9" s="151">
        <v>9593.934650840336</v>
      </c>
      <c r="M9" s="237">
        <v>0.41465465800089124</v>
      </c>
      <c r="N9" s="161"/>
      <c r="O9" s="1"/>
      <c r="P9" s="293"/>
      <c r="Q9" s="161"/>
      <c r="R9" s="161"/>
      <c r="S9" s="265"/>
    </row>
    <row r="10" spans="1:19" ht="12.75" x14ac:dyDescent="0.2">
      <c r="A10" s="2">
        <v>36526</v>
      </c>
      <c r="B10" s="88">
        <f t="shared" si="0"/>
        <v>4.0197333333333335E-2</v>
      </c>
      <c r="C10" s="136">
        <v>4.0197333333333338</v>
      </c>
      <c r="D10" s="136"/>
      <c r="E10" s="88"/>
      <c r="F10" s="42"/>
      <c r="G10" s="42"/>
      <c r="K10" s="18">
        <v>42248</v>
      </c>
      <c r="L10" s="151">
        <v>8410.2879367295536</v>
      </c>
      <c r="M10" s="237">
        <v>0.34355361002915991</v>
      </c>
      <c r="N10" s="161"/>
      <c r="O10" s="1"/>
      <c r="P10" s="293"/>
      <c r="Q10" s="161"/>
      <c r="R10" s="161"/>
      <c r="S10" s="265"/>
    </row>
    <row r="11" spans="1:19" ht="12.75" x14ac:dyDescent="0.2">
      <c r="A11" s="2">
        <v>36557</v>
      </c>
      <c r="B11" s="88">
        <f t="shared" si="0"/>
        <v>3.9909666666666656E-2</v>
      </c>
      <c r="C11" s="136">
        <v>3.9909666666666657</v>
      </c>
      <c r="D11" s="136"/>
      <c r="E11" s="88"/>
      <c r="F11" s="42"/>
      <c r="G11" s="42"/>
      <c r="K11" s="18">
        <v>42339</v>
      </c>
      <c r="L11" s="151">
        <v>6921.1660768596494</v>
      </c>
      <c r="M11" s="237">
        <v>0.29133661745983036</v>
      </c>
      <c r="N11" s="161"/>
      <c r="O11" s="1"/>
      <c r="P11" s="293"/>
      <c r="Q11" s="161"/>
      <c r="R11" s="161"/>
      <c r="S11" s="265"/>
    </row>
    <row r="12" spans="1:19" ht="12.75" x14ac:dyDescent="0.2">
      <c r="A12" s="2">
        <v>36586</v>
      </c>
      <c r="B12" s="88">
        <f t="shared" si="0"/>
        <v>3.938033333333333E-2</v>
      </c>
      <c r="C12" s="136">
        <v>3.9380333333333328</v>
      </c>
      <c r="D12" s="136"/>
      <c r="E12" s="88"/>
      <c r="F12" s="42">
        <v>2.8</v>
      </c>
      <c r="G12" s="42"/>
      <c r="K12" s="18">
        <v>42430</v>
      </c>
      <c r="L12" s="151">
        <v>6788.4877217449175</v>
      </c>
      <c r="M12" s="237">
        <v>0.30099893146972584</v>
      </c>
      <c r="N12" s="161"/>
      <c r="O12" s="1"/>
      <c r="P12" s="293"/>
      <c r="Q12" s="161"/>
      <c r="R12" s="161"/>
      <c r="S12" s="265"/>
    </row>
    <row r="13" spans="1:19" ht="12.75" x14ac:dyDescent="0.2">
      <c r="A13" s="2">
        <v>36617</v>
      </c>
      <c r="B13" s="88">
        <f t="shared" si="0"/>
        <v>3.8509999999999996E-2</v>
      </c>
      <c r="C13" s="136">
        <v>3.8509999999999995</v>
      </c>
      <c r="D13" s="136"/>
      <c r="E13" s="88"/>
      <c r="F13" s="42"/>
      <c r="G13" s="42"/>
      <c r="K13" s="18">
        <v>42522</v>
      </c>
      <c r="L13" s="151">
        <v>7738.6607916104977</v>
      </c>
      <c r="M13" s="237">
        <v>0.32226630395093958</v>
      </c>
      <c r="N13" s="161"/>
      <c r="O13" s="1"/>
      <c r="P13" s="293"/>
      <c r="Q13" s="161"/>
      <c r="R13" s="161"/>
      <c r="S13" s="265"/>
    </row>
    <row r="14" spans="1:19" ht="12.75" x14ac:dyDescent="0.2">
      <c r="A14" s="2">
        <v>36647</v>
      </c>
      <c r="B14" s="88">
        <f t="shared" si="0"/>
        <v>3.7363E-2</v>
      </c>
      <c r="C14" s="136">
        <v>3.7363</v>
      </c>
      <c r="D14" s="136"/>
      <c r="E14" s="88"/>
      <c r="F14" s="42"/>
      <c r="G14" s="42"/>
      <c r="K14" s="18">
        <v>42614</v>
      </c>
      <c r="L14" s="151">
        <v>8371.8476541759846</v>
      </c>
      <c r="M14" s="237">
        <v>0.33631291295341853</v>
      </c>
      <c r="N14" s="161"/>
      <c r="O14" s="1"/>
      <c r="P14" s="293"/>
      <c r="Q14" s="161"/>
      <c r="R14" s="161"/>
      <c r="S14" s="265"/>
    </row>
    <row r="15" spans="1:19" ht="12.75" x14ac:dyDescent="0.2">
      <c r="A15" s="2">
        <v>36678</v>
      </c>
      <c r="B15" s="88">
        <f t="shared" si="0"/>
        <v>3.6205333333333332E-2</v>
      </c>
      <c r="C15" s="136">
        <v>3.6205333333333329</v>
      </c>
      <c r="D15" s="136"/>
      <c r="E15" s="88"/>
      <c r="F15" s="42">
        <v>3.2</v>
      </c>
      <c r="G15" s="42"/>
      <c r="K15" s="18">
        <v>42705</v>
      </c>
      <c r="L15" s="151">
        <v>8525.6442169836228</v>
      </c>
      <c r="M15" s="237">
        <v>0.34170555967431676</v>
      </c>
      <c r="N15" s="161"/>
      <c r="O15" s="1"/>
      <c r="P15" s="293"/>
      <c r="Q15" s="161"/>
      <c r="R15" s="161"/>
      <c r="S15" s="265"/>
    </row>
    <row r="16" spans="1:19" ht="12.75" x14ac:dyDescent="0.2">
      <c r="A16" s="2">
        <v>36708</v>
      </c>
      <c r="B16" s="88">
        <f t="shared" si="0"/>
        <v>3.5332666666666665E-2</v>
      </c>
      <c r="C16" s="136">
        <v>3.5332666666666666</v>
      </c>
      <c r="D16" s="136"/>
      <c r="E16" s="88"/>
      <c r="F16" s="42"/>
      <c r="G16" s="42"/>
      <c r="K16" s="18">
        <v>42795</v>
      </c>
      <c r="L16" s="151">
        <v>8383.2529247240764</v>
      </c>
      <c r="M16" s="237">
        <v>0.34370541573447544</v>
      </c>
      <c r="N16" s="161"/>
      <c r="O16" s="1"/>
      <c r="P16" s="293"/>
      <c r="Q16" s="161"/>
      <c r="R16" s="161"/>
      <c r="S16" s="265"/>
    </row>
    <row r="17" spans="1:19" ht="12.75" x14ac:dyDescent="0.2">
      <c r="A17" s="2">
        <v>36739</v>
      </c>
      <c r="B17" s="88">
        <f t="shared" si="0"/>
        <v>3.4906666666666669E-2</v>
      </c>
      <c r="C17" s="136">
        <v>3.4906666666666668</v>
      </c>
      <c r="D17" s="136"/>
      <c r="E17" s="88"/>
      <c r="F17" s="42"/>
      <c r="G17" s="42"/>
      <c r="K17" s="18">
        <v>42887</v>
      </c>
      <c r="L17" s="151">
        <v>8824.869817054956</v>
      </c>
      <c r="M17" s="237">
        <v>0.33769791056923637</v>
      </c>
      <c r="N17" s="161"/>
      <c r="O17" s="1"/>
      <c r="P17" s="293"/>
      <c r="Q17" s="161"/>
      <c r="R17" s="161"/>
      <c r="S17" s="265"/>
    </row>
    <row r="18" spans="1:19" ht="12.75" x14ac:dyDescent="0.2">
      <c r="A18" s="2">
        <v>36770</v>
      </c>
      <c r="B18" s="88">
        <f t="shared" si="0"/>
        <v>3.4849333333333329E-2</v>
      </c>
      <c r="C18" s="136">
        <v>3.4849333333333332</v>
      </c>
      <c r="D18" s="136"/>
      <c r="E18" s="88"/>
      <c r="F18" s="42"/>
      <c r="G18" s="42"/>
      <c r="K18" s="18">
        <v>42979</v>
      </c>
      <c r="L18" s="151">
        <v>8736.3344163434977</v>
      </c>
      <c r="M18" s="237">
        <v>0.31547524812219818</v>
      </c>
      <c r="N18" s="161"/>
      <c r="O18" s="1"/>
      <c r="P18" s="293"/>
      <c r="Q18" s="161"/>
      <c r="R18" s="161"/>
      <c r="S18" s="265"/>
    </row>
    <row r="19" spans="1:19" ht="12.75" x14ac:dyDescent="0.2">
      <c r="A19" s="2">
        <v>36800</v>
      </c>
      <c r="B19" s="88">
        <f t="shared" si="0"/>
        <v>3.4879999999999994E-2</v>
      </c>
      <c r="C19" s="136">
        <v>3.4879999999999995</v>
      </c>
      <c r="D19" s="136"/>
      <c r="E19" s="88"/>
      <c r="F19" s="42"/>
      <c r="G19" s="42"/>
      <c r="K19" s="18">
        <v>43070</v>
      </c>
      <c r="L19" s="151">
        <v>8066.812145041853</v>
      </c>
      <c r="M19" s="237">
        <v>0.29583807520637972</v>
      </c>
      <c r="N19" s="161"/>
      <c r="O19" s="1"/>
      <c r="P19" s="293"/>
      <c r="Q19" s="161"/>
      <c r="R19" s="161"/>
      <c r="S19" s="265"/>
    </row>
    <row r="20" spans="1:19" ht="12.75" x14ac:dyDescent="0.2">
      <c r="A20" s="2">
        <v>36831</v>
      </c>
      <c r="B20" s="88">
        <f t="shared" si="0"/>
        <v>3.4737999999999998E-2</v>
      </c>
      <c r="C20" s="136">
        <v>3.4737999999999998</v>
      </c>
      <c r="D20" s="136"/>
      <c r="E20" s="88"/>
      <c r="F20" s="42"/>
      <c r="G20" s="42"/>
      <c r="K20" s="18">
        <v>43160</v>
      </c>
      <c r="L20" s="151">
        <v>7455.7651529135055</v>
      </c>
      <c r="M20" s="237">
        <v>0.29034339485865029</v>
      </c>
      <c r="N20" s="161"/>
      <c r="O20" s="1"/>
      <c r="P20" s="293"/>
      <c r="Q20" s="161"/>
      <c r="R20" s="161"/>
      <c r="S20" s="265"/>
    </row>
    <row r="21" spans="1:19" ht="12.75" x14ac:dyDescent="0.2">
      <c r="A21" s="2">
        <v>36861</v>
      </c>
      <c r="B21" s="88">
        <f t="shared" si="0"/>
        <v>3.4397333333333335E-2</v>
      </c>
      <c r="C21" s="136">
        <v>3.4397333333333333</v>
      </c>
      <c r="D21" s="136"/>
      <c r="E21" s="88"/>
      <c r="F21" s="42">
        <v>5.3</v>
      </c>
      <c r="G21" s="42"/>
      <c r="K21" s="18">
        <v>43252</v>
      </c>
      <c r="L21" s="151">
        <v>7623.7556645377863</v>
      </c>
      <c r="M21" s="237">
        <v>0.28467166392230853</v>
      </c>
      <c r="N21" s="161"/>
      <c r="O21" s="1"/>
      <c r="P21" s="293"/>
      <c r="Q21" s="161"/>
      <c r="R21" s="161"/>
      <c r="S21" s="265"/>
    </row>
    <row r="22" spans="1:19" x14ac:dyDescent="0.2">
      <c r="A22" s="2">
        <v>36892</v>
      </c>
      <c r="B22" s="88">
        <f t="shared" si="0"/>
        <v>3.4009333333333336E-2</v>
      </c>
      <c r="C22" s="136">
        <v>3.4009333333333336</v>
      </c>
      <c r="D22" s="136"/>
      <c r="E22" s="88"/>
      <c r="F22" s="42"/>
      <c r="G22" s="42"/>
      <c r="K22" s="18">
        <v>43344</v>
      </c>
      <c r="L22" s="151">
        <v>7432.6477016333338</v>
      </c>
      <c r="M22" s="237">
        <v>0.27660021092191617</v>
      </c>
      <c r="N22"/>
      <c r="O22" s="1"/>
      <c r="P22" s="293"/>
      <c r="Q22" s="43"/>
      <c r="R22" s="43"/>
      <c r="S22" s="265"/>
    </row>
    <row r="23" spans="1:19" ht="12.75" x14ac:dyDescent="0.2">
      <c r="A23" s="2">
        <v>36923</v>
      </c>
      <c r="B23" s="88">
        <f t="shared" si="0"/>
        <v>3.3833333333333326E-2</v>
      </c>
      <c r="C23" s="136">
        <v>3.3833333333333329</v>
      </c>
      <c r="D23" s="136"/>
      <c r="E23" s="88"/>
      <c r="F23" s="42"/>
      <c r="G23" s="42"/>
      <c r="K23" s="18">
        <v>43435</v>
      </c>
      <c r="L23" s="151">
        <v>6451.9270991684125</v>
      </c>
      <c r="M23" s="237">
        <v>0.26714739447582619</v>
      </c>
      <c r="N23" s="162"/>
      <c r="O23" s="1"/>
      <c r="P23" s="293"/>
      <c r="Q23" s="43"/>
      <c r="R23" s="43"/>
      <c r="S23" s="265"/>
    </row>
    <row r="24" spans="1:19" ht="12.75" x14ac:dyDescent="0.2">
      <c r="A24" s="2">
        <v>36951</v>
      </c>
      <c r="B24" s="88">
        <f t="shared" si="0"/>
        <v>3.4130000000000001E-2</v>
      </c>
      <c r="C24" s="136">
        <v>3.4130000000000003</v>
      </c>
      <c r="D24" s="136"/>
      <c r="E24" s="88"/>
      <c r="F24" s="42">
        <v>2.6</v>
      </c>
      <c r="G24" s="42"/>
      <c r="K24" s="18">
        <v>43525</v>
      </c>
      <c r="L24" s="151">
        <v>5667.8046315422853</v>
      </c>
      <c r="M24" s="237">
        <v>0.26429898347463776</v>
      </c>
      <c r="N24" s="162"/>
      <c r="O24" s="1"/>
      <c r="P24" s="293"/>
      <c r="Q24" s="43"/>
      <c r="R24" s="43"/>
      <c r="S24" s="265"/>
    </row>
    <row r="25" spans="1:19" ht="12.75" x14ac:dyDescent="0.2">
      <c r="A25" s="2">
        <v>36982</v>
      </c>
      <c r="B25" s="88">
        <f t="shared" si="0"/>
        <v>3.5186666666666665E-2</v>
      </c>
      <c r="C25" s="136">
        <v>3.5186666666666664</v>
      </c>
      <c r="D25" s="136"/>
      <c r="E25" s="88"/>
      <c r="F25" s="42"/>
      <c r="G25" s="42"/>
      <c r="K25" s="18">
        <v>43617</v>
      </c>
      <c r="L25" s="151">
        <v>6084.6188550789257</v>
      </c>
      <c r="M25" s="237">
        <v>0.26538288422720996</v>
      </c>
      <c r="N25" s="162"/>
      <c r="O25" s="1"/>
      <c r="P25" s="293"/>
      <c r="Q25" s="43"/>
      <c r="R25" s="43"/>
      <c r="S25" s="265"/>
    </row>
    <row r="26" spans="1:19" ht="12.75" x14ac:dyDescent="0.2">
      <c r="A26" s="2">
        <v>37012</v>
      </c>
      <c r="B26" s="88">
        <f t="shared" si="0"/>
        <v>3.7122000000000002E-2</v>
      </c>
      <c r="C26" s="136">
        <v>3.7122000000000002</v>
      </c>
      <c r="D26" s="136"/>
      <c r="E26" s="88"/>
      <c r="F26" s="42"/>
      <c r="G26" s="42"/>
      <c r="K26" s="18">
        <v>43709</v>
      </c>
      <c r="L26" s="151">
        <v>6683.481671999999</v>
      </c>
      <c r="M26" s="237">
        <v>0.26405428163364553</v>
      </c>
      <c r="N26" s="162"/>
      <c r="O26" s="1"/>
      <c r="P26" s="293"/>
      <c r="Q26" s="43"/>
      <c r="R26" s="43"/>
      <c r="S26" s="265"/>
    </row>
    <row r="27" spans="1:19" ht="12.75" x14ac:dyDescent="0.2">
      <c r="A27" s="2">
        <v>37043</v>
      </c>
      <c r="B27" s="88">
        <f t="shared" si="0"/>
        <v>3.9753333333333328E-2</v>
      </c>
      <c r="C27" s="136">
        <v>3.9753333333333329</v>
      </c>
      <c r="D27" s="136"/>
      <c r="E27" s="88"/>
      <c r="F27" s="42" t="s">
        <v>295</v>
      </c>
      <c r="G27" s="42"/>
      <c r="K27" s="18"/>
      <c r="L27" s="151"/>
      <c r="M27" s="237"/>
      <c r="N27" s="162"/>
      <c r="O27"/>
      <c r="P27"/>
      <c r="Q27" s="43"/>
      <c r="R27" s="43"/>
    </row>
    <row r="28" spans="1:19" ht="12.75" x14ac:dyDescent="0.2">
      <c r="A28" s="2">
        <v>37073</v>
      </c>
      <c r="B28" s="88">
        <f t="shared" si="0"/>
        <v>4.2699000000000001E-2</v>
      </c>
      <c r="C28" s="136">
        <v>4.2698999999999998</v>
      </c>
      <c r="D28" s="136"/>
      <c r="E28" s="88"/>
      <c r="F28" s="42"/>
      <c r="G28" s="42"/>
      <c r="K28" s="3" t="s">
        <v>456</v>
      </c>
      <c r="L28" s="103">
        <f>(L26-L25)/L25</f>
        <v>9.8422404292619448E-2</v>
      </c>
      <c r="M28" s="163"/>
      <c r="N28" s="162"/>
      <c r="O28"/>
      <c r="P28"/>
      <c r="Q28" s="43"/>
      <c r="R28" s="43"/>
    </row>
    <row r="29" spans="1:19" ht="12.75" x14ac:dyDescent="0.2">
      <c r="A29" s="2">
        <v>37104</v>
      </c>
      <c r="B29" s="88">
        <f t="shared" si="0"/>
        <v>4.5444666666666675E-2</v>
      </c>
      <c r="C29" s="136">
        <v>4.5444666666666675</v>
      </c>
      <c r="D29" s="136"/>
      <c r="E29" s="88"/>
      <c r="F29" s="42"/>
      <c r="G29" s="42"/>
      <c r="K29" s="3" t="s">
        <v>457</v>
      </c>
      <c r="L29" s="103">
        <f>(L26-L22)/L22</f>
        <v>-0.10079396464179308</v>
      </c>
      <c r="M29" s="163"/>
      <c r="N29" s="162"/>
      <c r="O29"/>
      <c r="P29"/>
      <c r="Q29" s="43"/>
      <c r="R29" s="43"/>
    </row>
    <row r="30" spans="1:19" ht="12.75" x14ac:dyDescent="0.2">
      <c r="A30" s="2">
        <v>37135</v>
      </c>
      <c r="B30" s="88">
        <f t="shared" si="0"/>
        <v>4.745566666666666E-2</v>
      </c>
      <c r="C30" s="136">
        <v>4.745566666666666</v>
      </c>
      <c r="D30" s="136"/>
      <c r="E30" s="88"/>
      <c r="F30" s="42">
        <v>2.2000000000000002</v>
      </c>
      <c r="G30" s="42"/>
      <c r="L30" s="103"/>
      <c r="M30" s="163"/>
      <c r="N30" s="162"/>
      <c r="O30"/>
      <c r="P30"/>
      <c r="Q30" s="43"/>
      <c r="R30" s="43"/>
    </row>
    <row r="31" spans="1:19" ht="12.75" x14ac:dyDescent="0.2">
      <c r="A31" s="2">
        <v>37165</v>
      </c>
      <c r="B31" s="88">
        <f t="shared" si="0"/>
        <v>4.8194333333333325E-2</v>
      </c>
      <c r="C31" s="136">
        <v>4.8194333333333326</v>
      </c>
      <c r="D31" s="136"/>
      <c r="E31" s="88"/>
      <c r="F31" s="42"/>
      <c r="G31" s="42"/>
      <c r="N31" s="162"/>
      <c r="O31" s="162"/>
      <c r="P31" s="18"/>
      <c r="Q31" s="43"/>
      <c r="R31" s="43"/>
    </row>
    <row r="32" spans="1:19" ht="12.75" x14ac:dyDescent="0.2">
      <c r="A32" s="2">
        <v>37196</v>
      </c>
      <c r="B32" s="88">
        <f t="shared" si="0"/>
        <v>4.7379333333333336E-2</v>
      </c>
      <c r="C32" s="75">
        <v>4.7379333333333333</v>
      </c>
      <c r="D32" s="76"/>
      <c r="E32" s="88"/>
      <c r="F32" s="42"/>
      <c r="G32" s="42"/>
      <c r="N32" s="162"/>
      <c r="O32" s="162"/>
      <c r="P32" s="18"/>
      <c r="Q32" s="43"/>
      <c r="R32" s="43"/>
    </row>
    <row r="33" spans="1:18" ht="12.75" x14ac:dyDescent="0.2">
      <c r="A33" s="2">
        <v>37226</v>
      </c>
      <c r="B33" s="88">
        <f t="shared" si="0"/>
        <v>4.5154333333333331E-2</v>
      </c>
      <c r="C33" s="75">
        <v>4.5154333333333332</v>
      </c>
      <c r="D33" s="76"/>
      <c r="E33" s="88"/>
      <c r="F33" s="42"/>
      <c r="G33" s="42"/>
      <c r="N33" s="162"/>
      <c r="O33" s="162"/>
      <c r="P33" s="18"/>
      <c r="Q33" s="43"/>
      <c r="R33" s="43"/>
    </row>
    <row r="34" spans="1:18" ht="12.75" x14ac:dyDescent="0.2">
      <c r="A34" s="2">
        <v>37257</v>
      </c>
      <c r="B34" s="88">
        <f t="shared" si="0"/>
        <v>4.2108666666666669E-2</v>
      </c>
      <c r="C34" s="75">
        <v>4.210866666666667</v>
      </c>
      <c r="D34" s="76"/>
      <c r="E34" s="88"/>
      <c r="F34" s="42"/>
      <c r="G34" s="42"/>
      <c r="N34" s="162"/>
      <c r="O34" s="162"/>
      <c r="P34" s="18"/>
      <c r="Q34" s="43"/>
      <c r="R34" s="43"/>
    </row>
    <row r="35" spans="1:18" ht="12.75" x14ac:dyDescent="0.2">
      <c r="A35" s="2">
        <v>37288</v>
      </c>
      <c r="B35" s="88">
        <f t="shared" si="0"/>
        <v>3.9073999999999998E-2</v>
      </c>
      <c r="C35" s="75">
        <v>3.9074</v>
      </c>
      <c r="D35" s="76"/>
      <c r="E35" s="88"/>
      <c r="F35" s="42"/>
      <c r="G35" s="42"/>
      <c r="N35" s="162"/>
      <c r="O35" s="162"/>
      <c r="P35" s="18"/>
      <c r="Q35" s="43"/>
      <c r="R35" s="43"/>
    </row>
    <row r="36" spans="1:18" ht="12.75" x14ac:dyDescent="0.2">
      <c r="A36" s="2">
        <v>37316</v>
      </c>
      <c r="B36" s="88">
        <f t="shared" si="0"/>
        <v>3.6824999999999997E-2</v>
      </c>
      <c r="C36" s="75">
        <v>3.6824999999999997</v>
      </c>
      <c r="D36" s="76"/>
      <c r="E36" s="88"/>
      <c r="F36" s="42">
        <v>1.7</v>
      </c>
      <c r="G36" s="42"/>
      <c r="N36" s="162"/>
      <c r="O36" s="162"/>
      <c r="P36" s="18"/>
      <c r="Q36" s="43"/>
      <c r="R36" s="43"/>
    </row>
    <row r="37" spans="1:18" ht="12.75" x14ac:dyDescent="0.2">
      <c r="A37" s="2">
        <v>37347</v>
      </c>
      <c r="B37" s="88">
        <f t="shared" si="0"/>
        <v>3.6022666666666668E-2</v>
      </c>
      <c r="C37" s="75">
        <v>3.6022666666666665</v>
      </c>
      <c r="D37" s="76"/>
      <c r="E37" s="88"/>
      <c r="F37" s="42"/>
      <c r="G37" s="42"/>
      <c r="N37" s="162"/>
      <c r="O37" s="162"/>
      <c r="P37" s="18"/>
      <c r="Q37" s="43"/>
      <c r="R37" s="43"/>
    </row>
    <row r="38" spans="1:18" ht="12.75" x14ac:dyDescent="0.2">
      <c r="A38" s="2">
        <v>37377</v>
      </c>
      <c r="B38" s="88">
        <f t="shared" si="0"/>
        <v>3.683366666666666E-2</v>
      </c>
      <c r="C38" s="75">
        <v>3.6833666666666662</v>
      </c>
      <c r="D38" s="76"/>
      <c r="E38" s="88"/>
      <c r="F38" s="42"/>
      <c r="G38" s="42"/>
      <c r="N38" s="162"/>
      <c r="O38" s="162"/>
      <c r="P38" s="18"/>
      <c r="Q38" s="43"/>
      <c r="R38" s="43"/>
    </row>
    <row r="39" spans="1:18" ht="12.75" x14ac:dyDescent="0.2">
      <c r="A39" s="2">
        <v>37408</v>
      </c>
      <c r="B39" s="88">
        <f t="shared" si="0"/>
        <v>3.8638666666666661E-2</v>
      </c>
      <c r="C39" s="75">
        <v>3.8638666666666661</v>
      </c>
      <c r="D39" s="76"/>
      <c r="E39" s="88"/>
      <c r="F39" s="42">
        <v>3.3</v>
      </c>
      <c r="G39" s="42"/>
      <c r="N39" s="162"/>
      <c r="O39" s="162"/>
      <c r="P39" s="18"/>
      <c r="Q39" s="43"/>
      <c r="R39" s="43"/>
    </row>
    <row r="40" spans="1:18" ht="12.75" x14ac:dyDescent="0.2">
      <c r="A40" s="2">
        <v>37438</v>
      </c>
      <c r="B40" s="88">
        <f t="shared" si="0"/>
        <v>4.049733333333333E-2</v>
      </c>
      <c r="C40" s="75">
        <v>4.0497333333333332</v>
      </c>
      <c r="D40" s="76"/>
      <c r="E40" s="88"/>
      <c r="F40" s="42"/>
      <c r="G40" s="42"/>
      <c r="N40" s="162"/>
      <c r="O40" s="162"/>
      <c r="P40" s="18"/>
      <c r="Q40" s="43"/>
      <c r="R40" s="43"/>
    </row>
    <row r="41" spans="1:18" ht="12.75" x14ac:dyDescent="0.2">
      <c r="A41" s="2">
        <v>37469</v>
      </c>
      <c r="B41" s="88">
        <f t="shared" si="0"/>
        <v>4.1629333333333331E-2</v>
      </c>
      <c r="C41" s="75">
        <v>4.1629333333333332</v>
      </c>
      <c r="D41" s="76"/>
      <c r="E41" s="88"/>
      <c r="F41" s="42"/>
      <c r="G41" s="42"/>
      <c r="N41" s="162"/>
      <c r="O41" s="162"/>
      <c r="P41" s="18"/>
      <c r="Q41" s="43"/>
      <c r="R41" s="43"/>
    </row>
    <row r="42" spans="1:18" ht="12.75" x14ac:dyDescent="0.2">
      <c r="A42" s="2">
        <v>37500</v>
      </c>
      <c r="B42" s="88">
        <f t="shared" si="0"/>
        <v>4.1870999999999992E-2</v>
      </c>
      <c r="C42" s="75">
        <v>4.1870999999999992</v>
      </c>
      <c r="D42" s="76"/>
      <c r="E42" s="88">
        <f t="shared" ref="E42:E70" si="1">F42/100</f>
        <v>1.8395999999999999E-2</v>
      </c>
      <c r="F42" s="42">
        <v>1.8395999999999999</v>
      </c>
      <c r="G42" s="42"/>
      <c r="H42" s="7">
        <f>F42-C42</f>
        <v>-2.3474999999999993</v>
      </c>
      <c r="N42" s="162"/>
      <c r="O42" s="162"/>
      <c r="P42" s="18"/>
      <c r="Q42" s="43"/>
      <c r="R42" s="43"/>
    </row>
    <row r="43" spans="1:18" ht="12.75" x14ac:dyDescent="0.2">
      <c r="A43" s="2">
        <v>37530</v>
      </c>
      <c r="B43" s="88">
        <f t="shared" si="0"/>
        <v>4.1393999999999986E-2</v>
      </c>
      <c r="C43" s="75">
        <v>4.1393999999999984</v>
      </c>
      <c r="D43" s="76"/>
      <c r="E43" s="88">
        <f t="shared" si="1"/>
        <v>2.0888999999999998E-2</v>
      </c>
      <c r="F43" s="42">
        <v>2.0888999999999998</v>
      </c>
      <c r="G43" s="42"/>
      <c r="H43" s="7">
        <f t="shared" ref="H43:H106" si="2">F43-C43</f>
        <v>-2.0504999999999987</v>
      </c>
      <c r="N43" s="162"/>
      <c r="O43" s="162"/>
      <c r="P43" s="18"/>
      <c r="Q43" s="43"/>
      <c r="R43" s="43"/>
    </row>
    <row r="44" spans="1:18" ht="12.75" x14ac:dyDescent="0.2">
      <c r="A44" s="2">
        <v>37561</v>
      </c>
      <c r="B44" s="88">
        <f t="shared" si="0"/>
        <v>4.0607333333333336E-2</v>
      </c>
      <c r="C44" s="75">
        <v>4.0607333333333333</v>
      </c>
      <c r="D44" s="76"/>
      <c r="E44" s="88">
        <f t="shared" si="1"/>
        <v>2.2027999999999999E-2</v>
      </c>
      <c r="F44" s="42">
        <v>2.2027999999999999</v>
      </c>
      <c r="G44" s="42"/>
      <c r="H44" s="7">
        <f t="shared" si="2"/>
        <v>-1.8579333333333334</v>
      </c>
      <c r="N44" s="162"/>
      <c r="O44" s="162"/>
      <c r="P44" s="18"/>
      <c r="Q44" s="43"/>
      <c r="R44" s="43"/>
    </row>
    <row r="45" spans="1:18" ht="12.75" x14ac:dyDescent="0.2">
      <c r="A45" s="2">
        <v>37591</v>
      </c>
      <c r="B45" s="88">
        <f t="shared" si="0"/>
        <v>3.9823333333333336E-2</v>
      </c>
      <c r="C45" s="75">
        <v>3.9823333333333335</v>
      </c>
      <c r="D45" s="76"/>
      <c r="E45" s="88">
        <f t="shared" si="1"/>
        <v>2.2098E-2</v>
      </c>
      <c r="F45" s="42">
        <v>2.2098</v>
      </c>
      <c r="G45" s="42"/>
      <c r="H45" s="7">
        <f t="shared" si="2"/>
        <v>-1.7725333333333335</v>
      </c>
      <c r="N45" s="162"/>
      <c r="O45" s="162"/>
      <c r="P45" s="18"/>
      <c r="Q45" s="43"/>
      <c r="R45" s="43"/>
    </row>
    <row r="46" spans="1:18" ht="12.75" x14ac:dyDescent="0.2">
      <c r="A46" s="2">
        <v>37622</v>
      </c>
      <c r="B46" s="88">
        <f t="shared" si="0"/>
        <v>3.9292999999999995E-2</v>
      </c>
      <c r="C46" s="75">
        <v>3.9292999999999996</v>
      </c>
      <c r="D46" s="76"/>
      <c r="E46" s="88">
        <f t="shared" si="1"/>
        <v>2.1211000000000001E-2</v>
      </c>
      <c r="F46" s="42">
        <v>2.1211000000000002</v>
      </c>
      <c r="G46" s="42"/>
      <c r="H46" s="7">
        <f t="shared" si="2"/>
        <v>-1.8081999999999994</v>
      </c>
      <c r="N46" s="162"/>
      <c r="O46" s="162"/>
      <c r="P46" s="18"/>
      <c r="Q46" s="43"/>
      <c r="R46" s="43"/>
    </row>
    <row r="47" spans="1:18" ht="12.75" x14ac:dyDescent="0.2">
      <c r="A47" s="2">
        <v>37653</v>
      </c>
      <c r="B47" s="88">
        <f t="shared" si="0"/>
        <v>3.9102666666666661E-2</v>
      </c>
      <c r="C47" s="75">
        <v>3.9102666666666663</v>
      </c>
      <c r="D47" s="76"/>
      <c r="E47" s="88">
        <f t="shared" si="1"/>
        <v>1.9819000000000003E-2</v>
      </c>
      <c r="F47" s="42">
        <v>1.9819000000000004</v>
      </c>
      <c r="G47" s="42"/>
      <c r="H47" s="7">
        <f t="shared" si="2"/>
        <v>-1.9283666666666659</v>
      </c>
      <c r="N47" s="162"/>
      <c r="O47" s="162"/>
      <c r="P47" s="18"/>
      <c r="Q47" s="43"/>
      <c r="R47" s="43"/>
    </row>
    <row r="48" spans="1:18" ht="12.75" x14ac:dyDescent="0.2">
      <c r="A48" s="2">
        <v>37681</v>
      </c>
      <c r="B48" s="88">
        <f t="shared" si="0"/>
        <v>3.9040999999999999E-2</v>
      </c>
      <c r="C48" s="75">
        <v>3.9041000000000001</v>
      </c>
      <c r="D48" s="76"/>
      <c r="E48" s="88">
        <f t="shared" si="1"/>
        <v>1.9675999999999999E-2</v>
      </c>
      <c r="F48" s="42">
        <v>1.9676</v>
      </c>
      <c r="G48" s="42"/>
      <c r="H48" s="7">
        <f t="shared" si="2"/>
        <v>-1.9365000000000001</v>
      </c>
      <c r="N48" s="162"/>
      <c r="O48" s="162"/>
      <c r="P48" s="18"/>
      <c r="Q48" s="43"/>
      <c r="R48" s="43"/>
    </row>
    <row r="49" spans="1:18" ht="12.75" x14ac:dyDescent="0.2">
      <c r="A49" s="2">
        <v>37712</v>
      </c>
      <c r="B49" s="88">
        <f t="shared" si="0"/>
        <v>3.8810999999999998E-2</v>
      </c>
      <c r="C49" s="75">
        <v>3.8811</v>
      </c>
      <c r="D49" s="76"/>
      <c r="E49" s="88">
        <f t="shared" si="1"/>
        <v>2.0750999999999999E-2</v>
      </c>
      <c r="F49" s="42">
        <v>2.0750999999999999</v>
      </c>
      <c r="G49" s="42"/>
      <c r="H49" s="7">
        <f t="shared" si="2"/>
        <v>-1.806</v>
      </c>
      <c r="N49" s="162"/>
      <c r="O49" s="162"/>
      <c r="P49" s="18"/>
      <c r="Q49" s="43"/>
      <c r="R49" s="43"/>
    </row>
    <row r="50" spans="1:18" ht="12.75" x14ac:dyDescent="0.2">
      <c r="A50" s="2">
        <v>37742</v>
      </c>
      <c r="B50" s="88">
        <f t="shared" si="0"/>
        <v>3.8329000000000002E-2</v>
      </c>
      <c r="C50" s="75">
        <v>3.8329</v>
      </c>
      <c r="D50" s="76"/>
      <c r="E50" s="88">
        <f t="shared" si="1"/>
        <v>2.1991999999999998E-2</v>
      </c>
      <c r="F50" s="42">
        <v>2.1991999999999998</v>
      </c>
      <c r="G50" s="42"/>
      <c r="H50" s="7">
        <f t="shared" si="2"/>
        <v>-1.6337000000000002</v>
      </c>
      <c r="N50" s="162"/>
      <c r="O50" s="162"/>
      <c r="P50" s="18"/>
      <c r="Q50" s="43"/>
      <c r="R50" s="43"/>
    </row>
    <row r="51" spans="1:18" ht="12.75" x14ac:dyDescent="0.2">
      <c r="A51" s="2">
        <v>37773</v>
      </c>
      <c r="B51" s="88">
        <f t="shared" si="0"/>
        <v>3.7828999999999995E-2</v>
      </c>
      <c r="C51" s="75">
        <v>3.7828999999999993</v>
      </c>
      <c r="D51" s="76"/>
      <c r="E51" s="88">
        <f t="shared" si="1"/>
        <v>2.3132000000000007E-2</v>
      </c>
      <c r="F51" s="42">
        <v>2.3132000000000006</v>
      </c>
      <c r="G51" s="42"/>
      <c r="H51" s="7">
        <f t="shared" si="2"/>
        <v>-1.4696999999999987</v>
      </c>
      <c r="N51" s="162"/>
      <c r="O51" s="162"/>
      <c r="P51" s="18"/>
      <c r="Q51" s="43"/>
      <c r="R51" s="43"/>
    </row>
    <row r="52" spans="1:18" ht="12.75" x14ac:dyDescent="0.2">
      <c r="A52" s="2">
        <v>37803</v>
      </c>
      <c r="B52" s="88">
        <f t="shared" si="0"/>
        <v>3.7469999999999996E-2</v>
      </c>
      <c r="C52" s="75">
        <v>3.7469999999999999</v>
      </c>
      <c r="D52" s="76"/>
      <c r="E52" s="88">
        <f t="shared" si="1"/>
        <v>2.3738000000000002E-2</v>
      </c>
      <c r="F52" s="42">
        <v>2.3738000000000001</v>
      </c>
      <c r="G52" s="42"/>
      <c r="H52" s="7">
        <f t="shared" si="2"/>
        <v>-1.3731999999999998</v>
      </c>
      <c r="N52" s="162"/>
      <c r="O52" s="162"/>
      <c r="P52" s="18"/>
      <c r="Q52" s="43"/>
      <c r="R52" s="43"/>
    </row>
    <row r="53" spans="1:18" ht="12.75" x14ac:dyDescent="0.2">
      <c r="A53" s="2">
        <v>37834</v>
      </c>
      <c r="B53" s="88">
        <f t="shared" si="0"/>
        <v>3.7267999999999996E-2</v>
      </c>
      <c r="C53" s="75">
        <v>3.7267999999999994</v>
      </c>
      <c r="D53" s="76"/>
      <c r="E53" s="88">
        <f t="shared" si="1"/>
        <v>2.3727999999999999E-2</v>
      </c>
      <c r="F53" s="42">
        <v>2.3727999999999998</v>
      </c>
      <c r="G53" s="42"/>
      <c r="H53" s="7">
        <f t="shared" si="2"/>
        <v>-1.3539999999999996</v>
      </c>
      <c r="N53" s="162"/>
      <c r="O53" s="162"/>
      <c r="P53" s="18"/>
      <c r="Q53" s="43"/>
      <c r="R53" s="43"/>
    </row>
    <row r="54" spans="1:18" ht="12.75" x14ac:dyDescent="0.2">
      <c r="A54" s="2">
        <v>37865</v>
      </c>
      <c r="B54" s="88">
        <f t="shared" si="0"/>
        <v>3.7325999999999998E-2</v>
      </c>
      <c r="C54" s="75">
        <v>3.7326000000000001</v>
      </c>
      <c r="D54" s="76"/>
      <c r="E54" s="88">
        <f t="shared" si="1"/>
        <v>2.3162000000000002E-2</v>
      </c>
      <c r="F54" s="42">
        <v>2.3162000000000003</v>
      </c>
      <c r="G54" s="42"/>
      <c r="H54" s="7">
        <f t="shared" si="2"/>
        <v>-1.4163999999999999</v>
      </c>
      <c r="N54" s="162"/>
      <c r="O54" s="162"/>
      <c r="P54" s="18"/>
      <c r="Q54" s="43"/>
      <c r="R54" s="43"/>
    </row>
    <row r="55" spans="1:18" ht="12.75" x14ac:dyDescent="0.2">
      <c r="A55" s="2">
        <v>37895</v>
      </c>
      <c r="B55" s="88">
        <f t="shared" si="0"/>
        <v>3.7568000000000004E-2</v>
      </c>
      <c r="C55" s="75">
        <v>3.7568000000000001</v>
      </c>
      <c r="D55" s="76"/>
      <c r="E55" s="88">
        <f t="shared" si="1"/>
        <v>2.2572000000000005E-2</v>
      </c>
      <c r="F55" s="42">
        <v>2.2572000000000005</v>
      </c>
      <c r="G55" s="42"/>
      <c r="H55" s="7">
        <f t="shared" si="2"/>
        <v>-1.4995999999999996</v>
      </c>
      <c r="N55" s="162"/>
      <c r="O55" s="162"/>
      <c r="P55" s="18"/>
      <c r="Q55" s="43"/>
      <c r="R55" s="43"/>
    </row>
    <row r="56" spans="1:18" ht="12.75" x14ac:dyDescent="0.2">
      <c r="A56" s="2">
        <v>37926</v>
      </c>
      <c r="B56" s="88">
        <f t="shared" si="0"/>
        <v>3.7906000000000002E-2</v>
      </c>
      <c r="C56" s="75">
        <v>3.7906</v>
      </c>
      <c r="D56" s="76"/>
      <c r="E56" s="88">
        <f t="shared" si="1"/>
        <v>2.2350000000000002E-2</v>
      </c>
      <c r="F56" s="42">
        <v>2.2350000000000003</v>
      </c>
      <c r="G56" s="42"/>
      <c r="H56" s="7">
        <f t="shared" si="2"/>
        <v>-1.5555999999999996</v>
      </c>
      <c r="N56" s="162"/>
      <c r="O56" s="162"/>
      <c r="P56" s="18"/>
      <c r="Q56" s="43"/>
      <c r="R56" s="43"/>
    </row>
    <row r="57" spans="1:18" ht="12.75" x14ac:dyDescent="0.2">
      <c r="A57" s="2">
        <v>37956</v>
      </c>
      <c r="B57" s="88">
        <f t="shared" si="0"/>
        <v>3.8027000000000005E-2</v>
      </c>
      <c r="C57" s="75">
        <v>3.8027000000000002</v>
      </c>
      <c r="D57" s="76"/>
      <c r="E57" s="88">
        <f t="shared" si="1"/>
        <v>2.2599000000000001E-2</v>
      </c>
      <c r="F57" s="42">
        <v>2.2599</v>
      </c>
      <c r="G57" s="42"/>
      <c r="H57" s="7">
        <f t="shared" si="2"/>
        <v>-1.5428000000000002</v>
      </c>
      <c r="N57" s="162"/>
      <c r="O57" s="162"/>
      <c r="P57" s="18"/>
      <c r="Q57" s="43"/>
      <c r="R57" s="43"/>
    </row>
    <row r="58" spans="1:18" ht="12.75" x14ac:dyDescent="0.2">
      <c r="A58" s="2">
        <v>37987</v>
      </c>
      <c r="B58" s="88">
        <f t="shared" si="0"/>
        <v>3.7751E-2</v>
      </c>
      <c r="C58" s="75">
        <v>3.7751000000000001</v>
      </c>
      <c r="D58" s="76"/>
      <c r="E58" s="88">
        <f t="shared" si="1"/>
        <v>2.3294000000000002E-2</v>
      </c>
      <c r="F58" s="42">
        <v>2.3294000000000001</v>
      </c>
      <c r="G58" s="42"/>
      <c r="H58" s="7">
        <f t="shared" si="2"/>
        <v>-1.4457</v>
      </c>
      <c r="N58" s="162"/>
      <c r="O58" s="162"/>
      <c r="P58" s="18"/>
      <c r="Q58" s="161"/>
      <c r="R58" s="161"/>
    </row>
    <row r="59" spans="1:18" ht="12.75" x14ac:dyDescent="0.2">
      <c r="A59" s="2">
        <v>38018</v>
      </c>
      <c r="B59" s="88">
        <f t="shared" si="0"/>
        <v>3.7118999999999992E-2</v>
      </c>
      <c r="C59" s="75">
        <v>3.7118999999999995</v>
      </c>
      <c r="D59" s="76"/>
      <c r="E59" s="88">
        <f t="shared" si="1"/>
        <v>2.4210000000000002E-2</v>
      </c>
      <c r="F59" s="42">
        <v>2.4210000000000003</v>
      </c>
      <c r="G59" s="42"/>
      <c r="H59" s="7">
        <f t="shared" si="2"/>
        <v>-1.2908999999999993</v>
      </c>
      <c r="N59" s="162"/>
      <c r="O59" s="162"/>
      <c r="P59" s="161"/>
      <c r="Q59" s="161"/>
      <c r="R59" s="161"/>
    </row>
    <row r="60" spans="1:18" ht="12.75" x14ac:dyDescent="0.2">
      <c r="A60" s="2">
        <v>38047</v>
      </c>
      <c r="B60" s="88">
        <f t="shared" si="0"/>
        <v>3.6308999999999994E-2</v>
      </c>
      <c r="C60" s="75">
        <v>3.6308999999999996</v>
      </c>
      <c r="D60" s="76"/>
      <c r="E60" s="88">
        <f t="shared" si="1"/>
        <v>2.5174999999999999E-2</v>
      </c>
      <c r="F60" s="42">
        <v>2.5175000000000001</v>
      </c>
      <c r="G60" s="42"/>
      <c r="H60" s="7">
        <f t="shared" si="2"/>
        <v>-1.1133999999999995</v>
      </c>
      <c r="N60" s="162"/>
      <c r="O60" s="162"/>
      <c r="P60" s="161"/>
      <c r="Q60" s="161"/>
      <c r="R60" s="161"/>
    </row>
    <row r="61" spans="1:18" ht="12.75" x14ac:dyDescent="0.2">
      <c r="A61" s="2">
        <v>38078</v>
      </c>
      <c r="B61" s="88">
        <f t="shared" si="0"/>
        <v>3.5733000000000008E-2</v>
      </c>
      <c r="C61" s="75">
        <v>3.5733000000000006</v>
      </c>
      <c r="D61" s="76"/>
      <c r="E61" s="88">
        <f t="shared" si="1"/>
        <v>2.5901999999999998E-2</v>
      </c>
      <c r="F61" s="42">
        <v>2.5901999999999998</v>
      </c>
      <c r="G61" s="42"/>
      <c r="H61" s="7">
        <f t="shared" si="2"/>
        <v>-0.98310000000000075</v>
      </c>
      <c r="N61" s="162"/>
      <c r="O61" s="162"/>
      <c r="P61" s="161"/>
      <c r="Q61" s="161"/>
      <c r="R61" s="161"/>
    </row>
    <row r="62" spans="1:18" ht="12.75" x14ac:dyDescent="0.2">
      <c r="A62" s="2">
        <v>38108</v>
      </c>
      <c r="B62" s="88">
        <f t="shared" si="0"/>
        <v>3.5457000000000002E-2</v>
      </c>
      <c r="C62" s="75">
        <v>3.5457000000000001</v>
      </c>
      <c r="D62" s="76"/>
      <c r="E62" s="88">
        <f t="shared" si="1"/>
        <v>2.6225000000000002E-2</v>
      </c>
      <c r="F62" s="42">
        <v>2.6225000000000001</v>
      </c>
      <c r="G62" s="42"/>
      <c r="H62" s="7">
        <f t="shared" si="2"/>
        <v>-0.92320000000000002</v>
      </c>
      <c r="N62" s="162"/>
      <c r="O62" s="162"/>
      <c r="P62" s="161"/>
      <c r="Q62" s="161"/>
      <c r="R62" s="161"/>
    </row>
    <row r="63" spans="1:18" ht="12.75" x14ac:dyDescent="0.2">
      <c r="A63" s="2">
        <v>38139</v>
      </c>
      <c r="B63" s="88">
        <f t="shared" si="0"/>
        <v>3.5210999999999999E-2</v>
      </c>
      <c r="C63" s="75">
        <v>3.5210999999999997</v>
      </c>
      <c r="D63" s="76"/>
      <c r="E63" s="88">
        <f t="shared" si="1"/>
        <v>2.6123000000000004E-2</v>
      </c>
      <c r="F63" s="42">
        <v>2.6123000000000003</v>
      </c>
      <c r="G63" s="42"/>
      <c r="H63" s="7">
        <f t="shared" si="2"/>
        <v>-0.90879999999999939</v>
      </c>
      <c r="N63" s="162"/>
      <c r="O63" s="162"/>
      <c r="P63" s="161"/>
      <c r="Q63" s="161"/>
      <c r="R63" s="161"/>
    </row>
    <row r="64" spans="1:18" ht="12.75" x14ac:dyDescent="0.2">
      <c r="A64" s="2">
        <v>38169</v>
      </c>
      <c r="B64" s="88">
        <f t="shared" si="0"/>
        <v>3.4879E-2</v>
      </c>
      <c r="C64" s="75">
        <v>3.4878999999999998</v>
      </c>
      <c r="D64" s="76"/>
      <c r="E64" s="88">
        <f t="shared" si="1"/>
        <v>2.5604000000000002E-2</v>
      </c>
      <c r="F64" s="42">
        <v>2.5604</v>
      </c>
      <c r="G64" s="42"/>
      <c r="H64" s="7">
        <f t="shared" si="2"/>
        <v>-0.92749999999999977</v>
      </c>
      <c r="N64" s="162"/>
      <c r="O64" s="162"/>
      <c r="P64" s="161"/>
      <c r="Q64" s="161"/>
      <c r="R64" s="161"/>
    </row>
    <row r="65" spans="1:18" ht="12.75" x14ac:dyDescent="0.2">
      <c r="A65" s="2">
        <v>38200</v>
      </c>
      <c r="B65" s="88">
        <f t="shared" si="0"/>
        <v>3.4583207520687741E-2</v>
      </c>
      <c r="C65" s="75">
        <v>3.458320752068774</v>
      </c>
      <c r="D65" s="76"/>
      <c r="E65" s="88">
        <f t="shared" si="1"/>
        <v>2.4670660378841466E-2</v>
      </c>
      <c r="F65" s="42">
        <v>2.4670660378841465</v>
      </c>
      <c r="G65" s="42"/>
      <c r="H65" s="7">
        <f t="shared" si="2"/>
        <v>-0.99125471418462752</v>
      </c>
      <c r="N65" s="161"/>
      <c r="O65" s="161"/>
      <c r="P65" s="161"/>
      <c r="Q65" s="161"/>
      <c r="R65" s="161"/>
    </row>
    <row r="66" spans="1:18" ht="12.75" x14ac:dyDescent="0.2">
      <c r="A66" s="2">
        <v>38231</v>
      </c>
      <c r="B66" s="88">
        <f t="shared" si="0"/>
        <v>3.4372042662066143E-2</v>
      </c>
      <c r="C66" s="75">
        <v>3.437204266206614</v>
      </c>
      <c r="D66" s="76"/>
      <c r="E66" s="88">
        <f t="shared" si="1"/>
        <v>2.3246815295134792E-2</v>
      </c>
      <c r="F66" s="42">
        <v>2.3246815295134793</v>
      </c>
      <c r="G66" s="42"/>
      <c r="H66" s="7">
        <f t="shared" si="2"/>
        <v>-1.1125227366931347</v>
      </c>
      <c r="N66" s="161"/>
      <c r="O66" s="161"/>
      <c r="P66" s="161"/>
      <c r="Q66" s="161"/>
      <c r="R66" s="161"/>
    </row>
    <row r="67" spans="1:18" x14ac:dyDescent="0.2">
      <c r="A67" s="2">
        <v>38261</v>
      </c>
      <c r="B67" s="88">
        <f t="shared" si="0"/>
        <v>3.4118999999999997E-2</v>
      </c>
      <c r="C67" s="75">
        <v>3.4118999999999997</v>
      </c>
      <c r="D67" s="76"/>
      <c r="E67" s="88">
        <f t="shared" si="1"/>
        <v>2.1645999999999995E-2</v>
      </c>
      <c r="F67" s="42">
        <v>2.1645999999999996</v>
      </c>
      <c r="G67" s="42"/>
      <c r="H67" s="7">
        <f t="shared" si="2"/>
        <v>-1.2473000000000001</v>
      </c>
    </row>
    <row r="68" spans="1:18" x14ac:dyDescent="0.2">
      <c r="A68" s="2">
        <v>38292</v>
      </c>
      <c r="B68" s="88">
        <f t="shared" si="0"/>
        <v>3.3527846184632039E-2</v>
      </c>
      <c r="C68" s="75">
        <v>3.352784618463204</v>
      </c>
      <c r="D68" s="76"/>
      <c r="E68" s="88">
        <f t="shared" si="1"/>
        <v>2.0164257564652024E-2</v>
      </c>
      <c r="F68" s="42">
        <v>2.0164257564652024</v>
      </c>
      <c r="G68" s="42"/>
      <c r="H68" s="7">
        <f t="shared" si="2"/>
        <v>-1.3363588619980016</v>
      </c>
    </row>
    <row r="69" spans="1:18" x14ac:dyDescent="0.2">
      <c r="A69" s="2">
        <v>38322</v>
      </c>
      <c r="B69" s="88">
        <f t="shared" si="0"/>
        <v>3.2317395805826037E-2</v>
      </c>
      <c r="C69" s="75">
        <v>3.2317395805826039</v>
      </c>
      <c r="D69" s="76"/>
      <c r="E69" s="88">
        <f t="shared" si="1"/>
        <v>1.9372628715760908E-2</v>
      </c>
      <c r="F69" s="42">
        <v>1.9372628715760907</v>
      </c>
      <c r="G69" s="42"/>
      <c r="H69" s="7">
        <f t="shared" si="2"/>
        <v>-1.2944767090065132</v>
      </c>
    </row>
    <row r="70" spans="1:18" x14ac:dyDescent="0.2">
      <c r="A70" s="2">
        <v>38353</v>
      </c>
      <c r="B70" s="88">
        <f t="shared" si="0"/>
        <v>3.0570987818974795E-2</v>
      </c>
      <c r="C70" s="75">
        <v>3.0570987818974795</v>
      </c>
      <c r="D70" s="76"/>
      <c r="E70" s="88">
        <f t="shared" si="1"/>
        <v>1.9472419385032781E-2</v>
      </c>
      <c r="F70" s="42">
        <v>1.947241938503278</v>
      </c>
      <c r="G70" s="42"/>
      <c r="H70" s="7">
        <f t="shared" si="2"/>
        <v>-1.1098568433942015</v>
      </c>
    </row>
    <row r="71" spans="1:18" x14ac:dyDescent="0.2">
      <c r="A71" s="2">
        <v>38384</v>
      </c>
      <c r="B71" s="88">
        <f t="shared" ref="B71:B108" si="3">C71/100</f>
        <v>2.8510057972979203E-2</v>
      </c>
      <c r="C71" s="75">
        <v>2.8510057972979204</v>
      </c>
      <c r="D71" s="76"/>
      <c r="E71" s="88">
        <f t="shared" ref="E71:E108" si="4">F71/100</f>
        <v>2.0284078492505839E-2</v>
      </c>
      <c r="F71" s="42">
        <v>2.0284078492505837</v>
      </c>
      <c r="G71" s="42"/>
      <c r="H71" s="7">
        <f t="shared" si="2"/>
        <v>-0.82259794804733666</v>
      </c>
    </row>
    <row r="72" spans="1:18" x14ac:dyDescent="0.2">
      <c r="A72" s="2">
        <v>38412</v>
      </c>
      <c r="B72" s="88">
        <f t="shared" si="3"/>
        <v>2.652334398218768E-2</v>
      </c>
      <c r="C72" s="75">
        <v>2.6523343982187679</v>
      </c>
      <c r="D72" s="76"/>
      <c r="E72" s="88">
        <f t="shared" si="4"/>
        <v>2.1677539229048571E-2</v>
      </c>
      <c r="F72" s="42">
        <v>2.1677539229048572</v>
      </c>
      <c r="G72" s="42"/>
      <c r="H72" s="7">
        <f t="shared" si="2"/>
        <v>-0.48458047531391069</v>
      </c>
    </row>
    <row r="73" spans="1:18" x14ac:dyDescent="0.2">
      <c r="A73" s="2">
        <v>38443</v>
      </c>
      <c r="B73" s="88">
        <f t="shared" si="3"/>
        <v>2.4953656233943446E-2</v>
      </c>
      <c r="C73" s="75">
        <v>2.4953656233943446</v>
      </c>
      <c r="D73" s="76"/>
      <c r="E73" s="88">
        <f t="shared" si="4"/>
        <v>2.3259668118281313E-2</v>
      </c>
      <c r="F73" s="42">
        <v>2.3259668118281311</v>
      </c>
      <c r="G73" s="42"/>
      <c r="H73" s="7">
        <f t="shared" si="2"/>
        <v>-0.1693988115662135</v>
      </c>
    </row>
    <row r="74" spans="1:18" x14ac:dyDescent="0.2">
      <c r="A74" s="2">
        <v>38473</v>
      </c>
      <c r="B74" s="88">
        <f t="shared" si="3"/>
        <v>2.400755654056292E-2</v>
      </c>
      <c r="C74" s="75">
        <v>2.400755654056292</v>
      </c>
      <c r="D74" s="76"/>
      <c r="E74" s="88">
        <f t="shared" si="4"/>
        <v>2.461665368246202E-2</v>
      </c>
      <c r="F74" s="42">
        <v>2.461665368246202</v>
      </c>
      <c r="G74" s="42"/>
      <c r="H74" s="7">
        <f t="shared" si="2"/>
        <v>6.090971418990998E-2</v>
      </c>
    </row>
    <row r="75" spans="1:18" x14ac:dyDescent="0.2">
      <c r="A75" s="2">
        <v>38504</v>
      </c>
      <c r="B75" s="88">
        <f t="shared" si="3"/>
        <v>2.3737265871883226E-2</v>
      </c>
      <c r="C75" s="75">
        <v>2.3737265871883224</v>
      </c>
      <c r="D75" s="76"/>
      <c r="E75" s="88">
        <f t="shared" si="4"/>
        <v>2.5543198284986329E-2</v>
      </c>
      <c r="F75" s="42">
        <v>2.5543198284986328</v>
      </c>
      <c r="G75" s="42"/>
      <c r="H75" s="7">
        <f t="shared" si="2"/>
        <v>0.1805932413103104</v>
      </c>
    </row>
    <row r="76" spans="1:18" x14ac:dyDescent="0.2">
      <c r="A76" s="2">
        <v>38534</v>
      </c>
      <c r="B76" s="88">
        <f t="shared" si="3"/>
        <v>2.3668033327677036E-2</v>
      </c>
      <c r="C76" s="75">
        <v>2.3668033327677036</v>
      </c>
      <c r="D76" s="76"/>
      <c r="E76" s="88">
        <f t="shared" si="4"/>
        <v>2.5901938119941327E-2</v>
      </c>
      <c r="F76" s="42">
        <v>2.5901938119941326</v>
      </c>
      <c r="G76" s="42"/>
      <c r="H76" s="7">
        <f t="shared" si="2"/>
        <v>0.22339047922642896</v>
      </c>
    </row>
    <row r="77" spans="1:18" x14ac:dyDescent="0.2">
      <c r="A77" s="2">
        <v>38565</v>
      </c>
      <c r="B77" s="88">
        <f t="shared" si="3"/>
        <v>2.3308249460559899E-2</v>
      </c>
      <c r="C77" s="75">
        <v>2.3308249460559898</v>
      </c>
      <c r="D77" s="76"/>
      <c r="E77" s="88">
        <f t="shared" si="4"/>
        <v>2.5917770021542875E-2</v>
      </c>
      <c r="F77" s="42">
        <v>2.5917770021542874</v>
      </c>
      <c r="G77" s="42"/>
      <c r="H77" s="7">
        <f t="shared" si="2"/>
        <v>0.26095205609829764</v>
      </c>
    </row>
    <row r="78" spans="1:18" x14ac:dyDescent="0.2">
      <c r="A78" s="2">
        <v>38596</v>
      </c>
      <c r="B78" s="88">
        <f t="shared" si="3"/>
        <v>2.2621167499447422E-2</v>
      </c>
      <c r="C78" s="75">
        <v>2.2621167499447421</v>
      </c>
      <c r="D78" s="76"/>
      <c r="E78" s="88">
        <f t="shared" si="4"/>
        <v>2.5776506091030427E-2</v>
      </c>
      <c r="F78" s="42">
        <v>2.5776506091030429</v>
      </c>
      <c r="G78" s="42"/>
      <c r="H78" s="7">
        <f t="shared" si="2"/>
        <v>0.31553385915830079</v>
      </c>
    </row>
    <row r="79" spans="1:18" x14ac:dyDescent="0.2">
      <c r="A79" s="2">
        <v>38626</v>
      </c>
      <c r="B79" s="88">
        <f t="shared" si="3"/>
        <v>2.1780314655000906E-2</v>
      </c>
      <c r="C79" s="75">
        <v>2.1780314655000907</v>
      </c>
      <c r="D79" s="76"/>
      <c r="E79" s="88">
        <f t="shared" si="4"/>
        <v>2.5572023262575218E-2</v>
      </c>
      <c r="F79" s="42">
        <v>2.5572023262575216</v>
      </c>
      <c r="G79" s="42"/>
      <c r="H79" s="7">
        <f t="shared" si="2"/>
        <v>0.37917086075743089</v>
      </c>
    </row>
    <row r="80" spans="1:18" x14ac:dyDescent="0.2">
      <c r="A80" s="2">
        <v>38657</v>
      </c>
      <c r="B80" s="88">
        <f t="shared" si="3"/>
        <v>2.0938122617337122E-2</v>
      </c>
      <c r="C80" s="75">
        <v>2.0938122617337123</v>
      </c>
      <c r="D80" s="76"/>
      <c r="E80" s="88">
        <f t="shared" si="4"/>
        <v>2.5275542489659152E-2</v>
      </c>
      <c r="F80" s="42">
        <v>2.5275542489659153</v>
      </c>
      <c r="G80" s="42"/>
      <c r="H80" s="7">
        <f t="shared" si="2"/>
        <v>0.43374198723220303</v>
      </c>
      <c r="L80" s="103"/>
    </row>
    <row r="81" spans="1:10" x14ac:dyDescent="0.2">
      <c r="A81" s="2">
        <v>38687</v>
      </c>
      <c r="B81" s="88">
        <f t="shared" si="3"/>
        <v>2.0115197136628144E-2</v>
      </c>
      <c r="C81" s="75">
        <v>2.0115197136628145</v>
      </c>
      <c r="D81" s="76"/>
      <c r="E81" s="88">
        <f t="shared" si="4"/>
        <v>2.4953047792389257E-2</v>
      </c>
      <c r="F81" s="42">
        <v>2.4953047792389258</v>
      </c>
      <c r="G81" s="42"/>
      <c r="H81" s="7">
        <f t="shared" si="2"/>
        <v>0.48378506557611134</v>
      </c>
    </row>
    <row r="82" spans="1:10" x14ac:dyDescent="0.2">
      <c r="A82" s="2">
        <v>38718</v>
      </c>
      <c r="B82" s="88">
        <f t="shared" si="3"/>
        <v>1.9288610043398203E-2</v>
      </c>
      <c r="C82" s="75">
        <v>1.9288610043398202</v>
      </c>
      <c r="D82" s="76"/>
      <c r="E82" s="88">
        <f t="shared" si="4"/>
        <v>2.453971512536993E-2</v>
      </c>
      <c r="F82" s="42">
        <v>2.453971512536993</v>
      </c>
      <c r="G82" s="42"/>
      <c r="H82" s="7">
        <f t="shared" si="2"/>
        <v>0.52511050819717275</v>
      </c>
    </row>
    <row r="83" spans="1:10" x14ac:dyDescent="0.2">
      <c r="A83" s="2">
        <v>38749</v>
      </c>
      <c r="B83" s="88">
        <f t="shared" si="3"/>
        <v>1.8478031225776115E-2</v>
      </c>
      <c r="C83" s="75">
        <v>1.8478031225776115</v>
      </c>
      <c r="D83" s="76"/>
      <c r="E83" s="88">
        <f t="shared" si="4"/>
        <v>2.4063213892309837E-2</v>
      </c>
      <c r="F83" s="42">
        <v>2.4063213892309836</v>
      </c>
      <c r="G83" s="42"/>
      <c r="H83" s="7">
        <f t="shared" si="2"/>
        <v>0.55851826665337212</v>
      </c>
    </row>
    <row r="84" spans="1:10" x14ac:dyDescent="0.2">
      <c r="A84" s="2">
        <v>38777</v>
      </c>
      <c r="B84" s="88">
        <f t="shared" si="3"/>
        <v>1.7800373411169596E-2</v>
      </c>
      <c r="C84" s="75">
        <v>1.7800373411169597</v>
      </c>
      <c r="D84" s="76"/>
      <c r="E84" s="88">
        <f t="shared" si="4"/>
        <v>2.3883954704725291E-2</v>
      </c>
      <c r="F84" s="42">
        <v>2.388395470472529</v>
      </c>
      <c r="G84" s="42"/>
      <c r="H84" s="7">
        <f t="shared" si="2"/>
        <v>0.60835812935556932</v>
      </c>
    </row>
    <row r="85" spans="1:10" x14ac:dyDescent="0.2">
      <c r="A85" s="2">
        <v>38808</v>
      </c>
      <c r="B85" s="88">
        <f t="shared" si="3"/>
        <v>1.7313635224179069E-2</v>
      </c>
      <c r="C85" s="75">
        <v>1.7313635224179069</v>
      </c>
      <c r="D85" s="76"/>
      <c r="E85" s="88">
        <f t="shared" si="4"/>
        <v>2.4118278921997246E-2</v>
      </c>
      <c r="F85" s="42">
        <v>2.4118278921997245</v>
      </c>
      <c r="G85" s="42"/>
      <c r="H85" s="7">
        <f t="shared" si="2"/>
        <v>0.68046436978181757</v>
      </c>
    </row>
    <row r="86" spans="1:10" x14ac:dyDescent="0.2">
      <c r="A86" s="2">
        <v>38838</v>
      </c>
      <c r="B86" s="88">
        <f t="shared" si="3"/>
        <v>1.6998785551950012E-2</v>
      </c>
      <c r="C86" s="75">
        <v>1.6998785551950011</v>
      </c>
      <c r="D86" s="76"/>
      <c r="E86" s="88">
        <f t="shared" si="4"/>
        <v>2.4499447252136083E-2</v>
      </c>
      <c r="F86" s="42">
        <v>2.4499447252136082</v>
      </c>
      <c r="G86" s="42"/>
      <c r="H86" s="7">
        <f t="shared" si="2"/>
        <v>0.75006617001860709</v>
      </c>
    </row>
    <row r="87" spans="1:10" x14ac:dyDescent="0.2">
      <c r="A87" s="2">
        <v>38869</v>
      </c>
      <c r="B87" s="88">
        <f t="shared" si="3"/>
        <v>1.6640238081094102E-2</v>
      </c>
      <c r="C87" s="75">
        <v>1.6640238081094103</v>
      </c>
      <c r="D87" s="76"/>
      <c r="E87" s="88">
        <f t="shared" si="4"/>
        <v>2.4676917017882341E-2</v>
      </c>
      <c r="F87" s="42">
        <v>2.467691701788234</v>
      </c>
      <c r="G87" s="42"/>
      <c r="H87" s="7">
        <f t="shared" si="2"/>
        <v>0.80366789367882374</v>
      </c>
    </row>
    <row r="88" spans="1:10" x14ac:dyDescent="0.2">
      <c r="A88" s="2">
        <v>38899</v>
      </c>
      <c r="B88" s="88">
        <f t="shared" si="3"/>
        <v>1.6261063844784131E-2</v>
      </c>
      <c r="C88" s="75">
        <v>1.6261063844784129</v>
      </c>
      <c r="D88" s="76"/>
      <c r="E88" s="88">
        <f t="shared" si="4"/>
        <v>2.516672290070765E-2</v>
      </c>
      <c r="F88" s="42">
        <v>2.516672290070765</v>
      </c>
      <c r="G88" s="42"/>
      <c r="H88" s="7">
        <f t="shared" si="2"/>
        <v>0.89056590559235205</v>
      </c>
    </row>
    <row r="89" spans="1:10" x14ac:dyDescent="0.2">
      <c r="A89" s="2">
        <v>38930</v>
      </c>
      <c r="B89" s="88">
        <f t="shared" si="3"/>
        <v>1.5919347129467694E-2</v>
      </c>
      <c r="C89" s="75">
        <v>1.5919347129467694</v>
      </c>
      <c r="D89" s="76"/>
      <c r="E89" s="88">
        <f t="shared" si="4"/>
        <v>2.6394072690437718E-2</v>
      </c>
      <c r="F89" s="42">
        <v>2.639407269043772</v>
      </c>
      <c r="G89" s="42"/>
      <c r="H89" s="7">
        <f t="shared" si="2"/>
        <v>1.0474725560970026</v>
      </c>
    </row>
    <row r="90" spans="1:10" x14ac:dyDescent="0.2">
      <c r="A90" s="2">
        <v>38961</v>
      </c>
      <c r="B90" s="88">
        <f t="shared" si="3"/>
        <v>1.5595165988062027E-2</v>
      </c>
      <c r="C90" s="75">
        <v>1.5595165988062027</v>
      </c>
      <c r="D90" s="76"/>
      <c r="E90" s="88">
        <f t="shared" si="4"/>
        <v>2.8089153446806674E-2</v>
      </c>
      <c r="F90" s="42">
        <v>2.8089153446806674</v>
      </c>
      <c r="G90" s="42"/>
      <c r="H90" s="7">
        <f t="shared" si="2"/>
        <v>1.2493987458744646</v>
      </c>
    </row>
    <row r="91" spans="1:10" x14ac:dyDescent="0.2">
      <c r="A91" s="2">
        <v>38991</v>
      </c>
      <c r="B91" s="88">
        <f t="shared" si="3"/>
        <v>1.5133932544825555E-2</v>
      </c>
      <c r="C91" s="75">
        <v>1.5133932544825555</v>
      </c>
      <c r="D91" s="76"/>
      <c r="E91" s="88">
        <f t="shared" si="4"/>
        <v>2.956579907659183E-2</v>
      </c>
      <c r="F91" s="42">
        <v>2.956579907659183</v>
      </c>
      <c r="G91" s="42"/>
      <c r="H91" s="7">
        <f t="shared" si="2"/>
        <v>1.4431866531766275</v>
      </c>
    </row>
    <row r="92" spans="1:10" x14ac:dyDescent="0.2">
      <c r="A92" s="2">
        <v>39022</v>
      </c>
      <c r="B92" s="88">
        <f t="shared" si="3"/>
        <v>1.4512335753577315E-2</v>
      </c>
      <c r="C92" s="75">
        <v>1.4512335753577315</v>
      </c>
      <c r="D92" s="76"/>
      <c r="E92" s="88">
        <f t="shared" si="4"/>
        <v>3.0335283803395251E-2</v>
      </c>
      <c r="F92" s="42">
        <v>3.0335283803395252</v>
      </c>
      <c r="G92" s="42"/>
      <c r="H92" s="7">
        <f t="shared" si="2"/>
        <v>1.5822948049817938</v>
      </c>
    </row>
    <row r="93" spans="1:10" x14ac:dyDescent="0.2">
      <c r="A93" s="2">
        <v>39052</v>
      </c>
      <c r="B93" s="88">
        <f t="shared" si="3"/>
        <v>1.3829308242436878E-2</v>
      </c>
      <c r="C93" s="75">
        <v>1.3829308242436877</v>
      </c>
      <c r="D93" s="75"/>
      <c r="E93" s="88">
        <f t="shared" si="4"/>
        <v>3.0133529502673503E-2</v>
      </c>
      <c r="F93" s="42">
        <v>3.0133529502673504</v>
      </c>
      <c r="G93" s="74"/>
      <c r="H93" s="7">
        <f t="shared" si="2"/>
        <v>1.6304221260236627</v>
      </c>
    </row>
    <row r="94" spans="1:10" x14ac:dyDescent="0.2">
      <c r="A94" s="2">
        <v>39083</v>
      </c>
      <c r="B94" s="88">
        <f t="shared" si="3"/>
        <v>1.319967840307556E-2</v>
      </c>
      <c r="C94" s="75">
        <v>1.3199678403075561</v>
      </c>
      <c r="D94" s="75"/>
      <c r="E94" s="88">
        <f t="shared" si="4"/>
        <v>2.8942374157161912E-2</v>
      </c>
      <c r="F94" s="42">
        <v>2.8942374157161912</v>
      </c>
      <c r="G94" s="74"/>
      <c r="H94" s="7">
        <f t="shared" si="2"/>
        <v>1.5742695754086351</v>
      </c>
    </row>
    <row r="95" spans="1:10" x14ac:dyDescent="0.2">
      <c r="A95" s="2">
        <v>39114</v>
      </c>
      <c r="B95" s="88">
        <f t="shared" si="3"/>
        <v>1.2819603416210711E-2</v>
      </c>
      <c r="C95" s="75">
        <v>1.281960341621071</v>
      </c>
      <c r="D95" s="75"/>
      <c r="E95" s="88">
        <f t="shared" si="4"/>
        <v>2.7090214421008892E-2</v>
      </c>
      <c r="F95" s="42">
        <v>2.7090214421008891</v>
      </c>
      <c r="G95" s="74"/>
      <c r="H95" s="7">
        <f t="shared" si="2"/>
        <v>1.4270611004798182</v>
      </c>
      <c r="I95" s="6"/>
      <c r="J95" s="6"/>
    </row>
    <row r="96" spans="1:10" x14ac:dyDescent="0.2">
      <c r="A96" s="2">
        <v>39142</v>
      </c>
      <c r="B96" s="88">
        <f t="shared" si="3"/>
        <v>1.2866341861964906E-2</v>
      </c>
      <c r="C96" s="75">
        <v>1.2866341861964905</v>
      </c>
      <c r="D96" s="75"/>
      <c r="E96" s="88">
        <f t="shared" si="4"/>
        <v>2.5194784318326065E-2</v>
      </c>
      <c r="F96" s="42">
        <v>2.5194784318326064</v>
      </c>
      <c r="G96" s="74"/>
      <c r="H96" s="7">
        <f t="shared" si="2"/>
        <v>1.2328442456361159</v>
      </c>
    </row>
    <row r="97" spans="1:10" x14ac:dyDescent="0.2">
      <c r="A97" s="2">
        <v>39173</v>
      </c>
      <c r="B97" s="88">
        <f t="shared" si="3"/>
        <v>1.3178222960247945E-2</v>
      </c>
      <c r="C97" s="75">
        <v>1.3178222960247945</v>
      </c>
      <c r="D97" s="75"/>
      <c r="E97" s="88">
        <f t="shared" si="4"/>
        <v>2.4044648243773347E-2</v>
      </c>
      <c r="F97" s="42">
        <v>2.4044648243773348</v>
      </c>
      <c r="G97" s="74"/>
      <c r="H97" s="7">
        <f t="shared" si="2"/>
        <v>1.0866425283525403</v>
      </c>
    </row>
    <row r="98" spans="1:10" x14ac:dyDescent="0.2">
      <c r="A98" s="2">
        <v>39203</v>
      </c>
      <c r="B98" s="88">
        <f t="shared" si="3"/>
        <v>1.3688434251710815E-2</v>
      </c>
      <c r="C98" s="75">
        <v>1.3688434251710815</v>
      </c>
      <c r="D98" s="75"/>
      <c r="E98" s="88">
        <f t="shared" si="4"/>
        <v>2.4036108312705116E-2</v>
      </c>
      <c r="F98" s="42">
        <v>2.4036108312705116</v>
      </c>
      <c r="G98" s="74"/>
      <c r="H98" s="7">
        <f t="shared" si="2"/>
        <v>1.0347674060994301</v>
      </c>
    </row>
    <row r="99" spans="1:10" x14ac:dyDescent="0.2">
      <c r="A99" s="2">
        <v>39234</v>
      </c>
      <c r="B99" s="88">
        <f t="shared" si="3"/>
        <v>1.4162818334149469E-2</v>
      </c>
      <c r="C99" s="75">
        <v>1.416281833414947</v>
      </c>
      <c r="D99" s="75"/>
      <c r="E99" s="88">
        <f t="shared" si="4"/>
        <v>2.4638474842122216E-2</v>
      </c>
      <c r="F99" s="42">
        <v>2.4638474842122218</v>
      </c>
      <c r="G99" s="74"/>
      <c r="H99" s="7">
        <f t="shared" si="2"/>
        <v>1.0475656507972748</v>
      </c>
    </row>
    <row r="100" spans="1:10" x14ac:dyDescent="0.2">
      <c r="A100" s="2">
        <v>39264</v>
      </c>
      <c r="B100" s="88">
        <f t="shared" si="3"/>
        <v>1.4381653826692764E-2</v>
      </c>
      <c r="C100" s="75">
        <v>1.4381653826692764</v>
      </c>
      <c r="D100" s="75"/>
      <c r="E100" s="88">
        <f t="shared" si="4"/>
        <v>2.4923037193382437E-2</v>
      </c>
      <c r="F100" s="42">
        <v>2.4923037193382438</v>
      </c>
      <c r="G100" s="74"/>
      <c r="H100" s="7">
        <f t="shared" si="2"/>
        <v>1.0541383366689674</v>
      </c>
    </row>
    <row r="101" spans="1:10" x14ac:dyDescent="0.2">
      <c r="A101" s="2">
        <v>39295</v>
      </c>
      <c r="B101" s="88">
        <f t="shared" si="3"/>
        <v>1.4381553452320521E-2</v>
      </c>
      <c r="C101" s="75">
        <v>1.4381553452320521</v>
      </c>
      <c r="D101" s="75"/>
      <c r="E101" s="88">
        <f t="shared" si="4"/>
        <v>2.4383714932243575E-2</v>
      </c>
      <c r="F101" s="42">
        <v>2.4383714932243574</v>
      </c>
      <c r="G101" s="74"/>
      <c r="H101" s="7">
        <f t="shared" si="2"/>
        <v>1.0002161479923053</v>
      </c>
    </row>
    <row r="102" spans="1:10" x14ac:dyDescent="0.2">
      <c r="A102" s="2">
        <v>39326</v>
      </c>
      <c r="B102" s="88">
        <f t="shared" si="3"/>
        <v>1.4368651746363785E-2</v>
      </c>
      <c r="C102" s="75">
        <v>1.4368651746363785</v>
      </c>
      <c r="D102" s="75"/>
      <c r="E102" s="88">
        <f t="shared" si="4"/>
        <v>2.3312673744667733E-2</v>
      </c>
      <c r="F102" s="42">
        <v>2.3312673744667731</v>
      </c>
      <c r="G102" s="74"/>
      <c r="H102" s="7">
        <f t="shared" si="2"/>
        <v>0.8944021998303946</v>
      </c>
    </row>
    <row r="103" spans="1:10" x14ac:dyDescent="0.2">
      <c r="A103" s="2">
        <v>39356</v>
      </c>
      <c r="B103" s="88">
        <f t="shared" si="3"/>
        <v>1.4265075810386316E-2</v>
      </c>
      <c r="C103" s="75">
        <v>1.4265075810386316</v>
      </c>
      <c r="D103" s="75"/>
      <c r="E103" s="88">
        <f t="shared" si="4"/>
        <v>2.2187908950078241E-2</v>
      </c>
      <c r="F103" s="42">
        <v>2.2187908950078241</v>
      </c>
      <c r="G103" s="74"/>
      <c r="H103" s="7">
        <f t="shared" si="2"/>
        <v>0.79228331396919249</v>
      </c>
    </row>
    <row r="104" spans="1:10" x14ac:dyDescent="0.2">
      <c r="A104" s="2">
        <v>39387</v>
      </c>
      <c r="B104" s="88">
        <f t="shared" si="3"/>
        <v>1.3923601399670107E-2</v>
      </c>
      <c r="C104" s="75">
        <v>1.3923601399670107</v>
      </c>
      <c r="D104" s="75"/>
      <c r="E104" s="88">
        <f t="shared" si="4"/>
        <v>2.1255687069227869E-2</v>
      </c>
      <c r="F104" s="42">
        <v>2.1255687069227869</v>
      </c>
      <c r="G104" s="74"/>
      <c r="H104" s="7">
        <f t="shared" si="2"/>
        <v>0.73320856695577619</v>
      </c>
    </row>
    <row r="105" spans="1:10" x14ac:dyDescent="0.2">
      <c r="A105" s="2">
        <v>39417</v>
      </c>
      <c r="B105" s="88">
        <f t="shared" si="3"/>
        <v>1.325115326774187E-2</v>
      </c>
      <c r="C105" s="75">
        <v>1.3251153267741871</v>
      </c>
      <c r="D105" s="75"/>
      <c r="E105" s="88">
        <f t="shared" si="4"/>
        <v>2.0632133268345943E-2</v>
      </c>
      <c r="F105" s="42">
        <v>2.0632133268345942</v>
      </c>
      <c r="G105" s="74"/>
      <c r="H105" s="7">
        <f t="shared" si="2"/>
        <v>0.73809800006040716</v>
      </c>
    </row>
    <row r="106" spans="1:10" x14ac:dyDescent="0.2">
      <c r="A106" s="2">
        <v>39448</v>
      </c>
      <c r="B106" s="88">
        <f t="shared" si="3"/>
        <v>1.2255163837187026E-2</v>
      </c>
      <c r="C106" s="75">
        <v>1.2255163837187026</v>
      </c>
      <c r="D106" s="75"/>
      <c r="E106" s="88">
        <f t="shared" si="4"/>
        <v>2.0560645708465723E-2</v>
      </c>
      <c r="F106" s="42">
        <v>2.0560645708465723</v>
      </c>
      <c r="G106" s="74"/>
      <c r="H106" s="7">
        <f t="shared" si="2"/>
        <v>0.83054818712786971</v>
      </c>
    </row>
    <row r="107" spans="1:10" x14ac:dyDescent="0.2">
      <c r="A107" s="2">
        <v>39479</v>
      </c>
      <c r="B107" s="88">
        <f t="shared" si="3"/>
        <v>1.1098329009229781E-2</v>
      </c>
      <c r="C107" s="75">
        <v>1.1098329009229781</v>
      </c>
      <c r="D107" s="75"/>
      <c r="E107" s="88">
        <f t="shared" si="4"/>
        <v>2.0954289946653583E-2</v>
      </c>
      <c r="F107" s="42">
        <v>2.0954289946653581</v>
      </c>
      <c r="G107" s="74"/>
      <c r="H107" s="7">
        <f t="shared" ref="H107:H155" si="5">F107-C107</f>
        <v>0.98559609374238</v>
      </c>
    </row>
    <row r="108" spans="1:10" x14ac:dyDescent="0.2">
      <c r="A108" s="2">
        <v>39508</v>
      </c>
      <c r="B108" s="88">
        <f t="shared" si="3"/>
        <v>1.0173831614908034E-2</v>
      </c>
      <c r="C108" s="75">
        <v>1.0173831614908033</v>
      </c>
      <c r="D108" s="75"/>
      <c r="E108" s="88">
        <f t="shared" si="4"/>
        <v>2.1527518726856279E-2</v>
      </c>
      <c r="F108" s="42">
        <v>2.1527518726856281</v>
      </c>
      <c r="G108" s="74"/>
      <c r="H108" s="7">
        <f t="shared" si="5"/>
        <v>1.1353687111948247</v>
      </c>
    </row>
    <row r="109" spans="1:10" x14ac:dyDescent="0.2">
      <c r="A109" s="2">
        <v>39539</v>
      </c>
      <c r="B109" s="88">
        <f>C109/100</f>
        <v>9.8446395228243225E-3</v>
      </c>
      <c r="C109" s="75">
        <v>0.98446395228243233</v>
      </c>
      <c r="D109" s="75"/>
      <c r="E109" s="88">
        <f>F109/100</f>
        <v>2.2066394016160128E-2</v>
      </c>
      <c r="F109" s="42">
        <v>2.2066394016160129</v>
      </c>
      <c r="G109" s="74"/>
      <c r="H109" s="7">
        <f t="shared" si="5"/>
        <v>1.2221754493335806</v>
      </c>
    </row>
    <row r="110" spans="1:10" x14ac:dyDescent="0.2">
      <c r="A110" s="2">
        <v>39569</v>
      </c>
      <c r="B110" s="88">
        <f>C110/100</f>
        <v>1.0172092249332269E-2</v>
      </c>
      <c r="C110" s="75">
        <v>1.017209224933227</v>
      </c>
      <c r="D110" s="75"/>
      <c r="E110" s="88">
        <f>F110/100</f>
        <v>2.2208654085665174E-2</v>
      </c>
      <c r="F110" s="42">
        <v>2.2208654085665174</v>
      </c>
      <c r="G110" s="74"/>
      <c r="H110" s="7">
        <f t="shared" si="5"/>
        <v>1.2036561836332904</v>
      </c>
      <c r="J110" s="45"/>
    </row>
    <row r="111" spans="1:10" x14ac:dyDescent="0.2">
      <c r="A111" s="2">
        <v>39600</v>
      </c>
      <c r="B111" s="88">
        <f>C111/100</f>
        <v>1.0873395208658527E-2</v>
      </c>
      <c r="C111" s="75">
        <v>1.0873395208658527</v>
      </c>
      <c r="D111" s="75"/>
      <c r="E111" s="88">
        <f>F111/100</f>
        <v>2.1807543715826511E-2</v>
      </c>
      <c r="F111" s="42">
        <v>2.1807543715826512</v>
      </c>
      <c r="G111" s="74"/>
      <c r="H111" s="7">
        <f t="shared" si="5"/>
        <v>1.0934148507167984</v>
      </c>
      <c r="J111" s="45"/>
    </row>
    <row r="112" spans="1:10" x14ac:dyDescent="0.2">
      <c r="A112" s="2">
        <v>39630</v>
      </c>
      <c r="B112" s="88">
        <f>C112/100</f>
        <v>1.1609944501750669E-2</v>
      </c>
      <c r="C112" s="75">
        <v>1.1609944501750669</v>
      </c>
      <c r="D112" s="75"/>
      <c r="E112" s="88">
        <f>F112/100</f>
        <v>2.0853003041381143E-2</v>
      </c>
      <c r="F112" s="42">
        <v>2.0853003041381144</v>
      </c>
      <c r="G112" s="74"/>
      <c r="H112" s="7">
        <f t="shared" si="5"/>
        <v>0.92430585396304754</v>
      </c>
      <c r="J112" s="46"/>
    </row>
    <row r="113" spans="1:10" x14ac:dyDescent="0.2">
      <c r="A113" s="2">
        <v>39661</v>
      </c>
      <c r="B113" s="88">
        <f>C113/100</f>
        <v>1.1990178220645535E-2</v>
      </c>
      <c r="C113" s="75">
        <v>1.1990178220645535</v>
      </c>
      <c r="D113" s="75"/>
      <c r="E113" s="88">
        <f>F113/100</f>
        <v>1.9746512015382679E-2</v>
      </c>
      <c r="F113" s="42">
        <v>1.9746512015382678</v>
      </c>
      <c r="G113" s="74"/>
      <c r="H113" s="7">
        <f t="shared" si="5"/>
        <v>0.77563337947371425</v>
      </c>
      <c r="J113" s="46"/>
    </row>
    <row r="114" spans="1:10" x14ac:dyDescent="0.2">
      <c r="A114" s="2">
        <v>39692</v>
      </c>
      <c r="B114" s="88">
        <f t="shared" ref="B114:B126" si="6">C114/100</f>
        <v>1.2055893268660215E-2</v>
      </c>
      <c r="C114" s="75">
        <v>1.2055893268660216</v>
      </c>
      <c r="D114" s="75"/>
      <c r="E114" s="88">
        <f t="shared" ref="E114:E132" si="7">F114/100</f>
        <v>1.8589082431167903E-2</v>
      </c>
      <c r="F114" s="42">
        <v>1.8589082431167903</v>
      </c>
      <c r="G114" s="74"/>
      <c r="H114" s="7">
        <f t="shared" si="5"/>
        <v>0.65331891625076866</v>
      </c>
      <c r="J114" s="46"/>
    </row>
    <row r="115" spans="1:10" x14ac:dyDescent="0.2">
      <c r="A115" s="2">
        <v>39722</v>
      </c>
      <c r="B115" s="88">
        <f t="shared" si="6"/>
        <v>1.2072462843782947E-2</v>
      </c>
      <c r="C115" s="75">
        <v>1.2072462843782947</v>
      </c>
      <c r="D115" s="75"/>
      <c r="E115" s="88">
        <f t="shared" si="7"/>
        <v>1.745447158405343E-2</v>
      </c>
      <c r="F115" s="42">
        <v>1.7454471584053428</v>
      </c>
      <c r="G115" s="74"/>
      <c r="H115" s="7">
        <f t="shared" si="5"/>
        <v>0.53820087402704808</v>
      </c>
      <c r="J115" s="46"/>
    </row>
    <row r="116" spans="1:10" x14ac:dyDescent="0.2">
      <c r="A116" s="2">
        <v>39753</v>
      </c>
      <c r="B116" s="88">
        <f t="shared" si="6"/>
        <v>1.2201239644132564E-2</v>
      </c>
      <c r="C116" s="75">
        <v>1.2201239644132564</v>
      </c>
      <c r="D116" s="75"/>
      <c r="E116" s="88">
        <f t="shared" si="7"/>
        <v>1.6666224420678971E-2</v>
      </c>
      <c r="F116" s="42">
        <v>1.666622442067897</v>
      </c>
      <c r="G116" s="74"/>
      <c r="H116" s="7">
        <f t="shared" si="5"/>
        <v>0.44649847765464057</v>
      </c>
      <c r="J116" s="46"/>
    </row>
    <row r="117" spans="1:10" x14ac:dyDescent="0.2">
      <c r="A117" s="2">
        <v>39783</v>
      </c>
      <c r="B117" s="88">
        <f t="shared" si="6"/>
        <v>1.2498601433137847E-2</v>
      </c>
      <c r="C117" s="75">
        <v>1.2498601433137846</v>
      </c>
      <c r="D117" s="75"/>
      <c r="E117" s="88">
        <f t="shared" si="7"/>
        <v>1.6573505097196291E-2</v>
      </c>
      <c r="F117" s="42">
        <v>1.6573505097196291</v>
      </c>
      <c r="G117" s="74"/>
      <c r="H117" s="7">
        <f t="shared" si="5"/>
        <v>0.40749036640584446</v>
      </c>
      <c r="J117" s="46"/>
    </row>
    <row r="118" spans="1:10" x14ac:dyDescent="0.2">
      <c r="A118" s="2">
        <v>39814</v>
      </c>
      <c r="B118" s="88">
        <f t="shared" si="6"/>
        <v>1.2991942156432559E-2</v>
      </c>
      <c r="C118" s="75">
        <v>1.2991942156432559</v>
      </c>
      <c r="D118" s="75"/>
      <c r="E118" s="88">
        <f t="shared" si="7"/>
        <v>1.6990384497041836E-2</v>
      </c>
      <c r="F118" s="42">
        <v>1.6990384497041837</v>
      </c>
      <c r="G118" s="74"/>
      <c r="H118" s="7">
        <f t="shared" si="5"/>
        <v>0.39984423406092784</v>
      </c>
      <c r="J118" s="7"/>
    </row>
    <row r="119" spans="1:10" x14ac:dyDescent="0.2">
      <c r="A119" s="2">
        <v>39845</v>
      </c>
      <c r="B119" s="88">
        <f t="shared" si="6"/>
        <v>1.3490665305232741E-2</v>
      </c>
      <c r="C119" s="75">
        <v>1.3490665305232741</v>
      </c>
      <c r="D119" s="75"/>
      <c r="E119" s="88">
        <f t="shared" si="7"/>
        <v>1.7620892319524784E-2</v>
      </c>
      <c r="F119" s="42">
        <v>1.7620892319524786</v>
      </c>
      <c r="G119" s="74"/>
      <c r="H119" s="7">
        <f t="shared" si="5"/>
        <v>0.4130227014292045</v>
      </c>
      <c r="J119" s="7"/>
    </row>
    <row r="120" spans="1:10" x14ac:dyDescent="0.2">
      <c r="A120" s="2">
        <v>39873</v>
      </c>
      <c r="B120" s="88">
        <f t="shared" si="6"/>
        <v>1.3756805136415116E-2</v>
      </c>
      <c r="C120" s="75">
        <v>1.3756805136415116</v>
      </c>
      <c r="D120" s="75"/>
      <c r="E120" s="88">
        <f t="shared" si="7"/>
        <v>1.7992827690598727E-2</v>
      </c>
      <c r="F120" s="42">
        <v>1.7992827690598727</v>
      </c>
      <c r="G120" s="74"/>
      <c r="H120" s="7">
        <f t="shared" si="5"/>
        <v>0.42360225541836116</v>
      </c>
    </row>
    <row r="121" spans="1:10" x14ac:dyDescent="0.2">
      <c r="A121" s="2">
        <v>39904</v>
      </c>
      <c r="B121" s="88">
        <f t="shared" si="6"/>
        <v>1.373520695851883E-2</v>
      </c>
      <c r="C121" s="75">
        <v>1.3735206958518831</v>
      </c>
      <c r="D121" s="75"/>
      <c r="E121" s="88">
        <f t="shared" si="7"/>
        <v>1.7705602178450741E-2</v>
      </c>
      <c r="F121" s="42">
        <v>1.7705602178450741</v>
      </c>
      <c r="G121" s="74"/>
      <c r="H121" s="7">
        <f t="shared" si="5"/>
        <v>0.39703952199319104</v>
      </c>
    </row>
    <row r="122" spans="1:10" x14ac:dyDescent="0.2">
      <c r="A122" s="2">
        <v>39934</v>
      </c>
      <c r="B122" s="88">
        <f t="shared" si="6"/>
        <v>1.3546687622372188E-2</v>
      </c>
      <c r="C122" s="75">
        <v>1.3546687622372189</v>
      </c>
      <c r="D122" s="75"/>
      <c r="E122" s="88">
        <f t="shared" si="7"/>
        <v>1.6706582969428497E-2</v>
      </c>
      <c r="F122" s="42">
        <v>1.6706582969428496</v>
      </c>
      <c r="G122" s="74"/>
      <c r="H122" s="7">
        <f t="shared" si="5"/>
        <v>0.31598953470563074</v>
      </c>
    </row>
    <row r="123" spans="1:10" x14ac:dyDescent="0.2">
      <c r="A123" s="2">
        <v>39965</v>
      </c>
      <c r="B123" s="88">
        <f t="shared" si="6"/>
        <v>1.331714216486931E-2</v>
      </c>
      <c r="C123" s="75">
        <v>1.3317142164869309</v>
      </c>
      <c r="D123" s="75"/>
      <c r="E123" s="88">
        <f t="shared" si="7"/>
        <v>1.5030512429657755E-2</v>
      </c>
      <c r="F123" s="42">
        <v>1.5030512429657754</v>
      </c>
      <c r="G123" s="74"/>
      <c r="H123" s="7">
        <f t="shared" si="5"/>
        <v>0.17133702647884452</v>
      </c>
    </row>
    <row r="124" spans="1:10" x14ac:dyDescent="0.2">
      <c r="A124" s="2">
        <v>39995</v>
      </c>
      <c r="B124" s="88">
        <f t="shared" si="6"/>
        <v>1.3246415195799272E-2</v>
      </c>
      <c r="C124" s="75">
        <v>1.3246415195799273</v>
      </c>
      <c r="D124" s="75"/>
      <c r="E124" s="88">
        <f t="shared" si="7"/>
        <v>1.2956601970107387E-2</v>
      </c>
      <c r="F124" s="42">
        <v>1.2956601970107386</v>
      </c>
      <c r="G124" s="74"/>
      <c r="H124" s="7">
        <f t="shared" si="5"/>
        <v>-2.8981322569188617E-2</v>
      </c>
    </row>
    <row r="125" spans="1:10" x14ac:dyDescent="0.2">
      <c r="A125" s="2">
        <v>40026</v>
      </c>
      <c r="B125" s="88">
        <f t="shared" si="6"/>
        <v>1.3377719538978823E-2</v>
      </c>
      <c r="C125" s="75">
        <v>1.3377719538978823</v>
      </c>
      <c r="D125" s="75"/>
      <c r="E125" s="88">
        <f t="shared" si="7"/>
        <v>1.1165935512526252E-2</v>
      </c>
      <c r="F125" s="42">
        <v>1.1165935512526253</v>
      </c>
      <c r="G125" s="74"/>
      <c r="H125" s="7">
        <f t="shared" si="5"/>
        <v>-0.22117840264525701</v>
      </c>
    </row>
    <row r="126" spans="1:10" x14ac:dyDescent="0.2">
      <c r="A126" s="2">
        <v>40057</v>
      </c>
      <c r="B126" s="88">
        <f t="shared" si="6"/>
        <v>1.3711696273430935E-2</v>
      </c>
      <c r="C126" s="75">
        <v>1.3711696273430936</v>
      </c>
      <c r="D126" s="75"/>
      <c r="E126" s="88">
        <f t="shared" si="7"/>
        <v>1.0081539648340571E-2</v>
      </c>
      <c r="F126" s="42">
        <v>1.0081539648340572</v>
      </c>
      <c r="G126" s="74"/>
      <c r="H126" s="7">
        <f t="shared" si="5"/>
        <v>-0.36301566250903639</v>
      </c>
    </row>
    <row r="127" spans="1:10" x14ac:dyDescent="0.2">
      <c r="A127" s="2">
        <v>40087</v>
      </c>
      <c r="B127" s="88">
        <f t="shared" ref="B127:B132" si="8">C127/100</f>
        <v>1.4177749111761929E-2</v>
      </c>
      <c r="C127" s="75">
        <v>1.417774911176193</v>
      </c>
      <c r="D127" s="75"/>
      <c r="E127" s="88">
        <f t="shared" si="7"/>
        <v>9.7146960551970796E-3</v>
      </c>
      <c r="F127" s="42">
        <v>0.97146960551970796</v>
      </c>
      <c r="G127" s="74"/>
      <c r="H127" s="7">
        <f t="shared" si="5"/>
        <v>-0.44630530565648507</v>
      </c>
    </row>
    <row r="128" spans="1:10" x14ac:dyDescent="0.2">
      <c r="A128" s="2">
        <v>40118</v>
      </c>
      <c r="B128" s="88">
        <f t="shared" si="8"/>
        <v>1.4655961891961911E-2</v>
      </c>
      <c r="C128" s="75">
        <v>1.4655961891961911</v>
      </c>
      <c r="D128" s="75"/>
      <c r="E128" s="88">
        <f t="shared" si="7"/>
        <v>9.7727179207116686E-3</v>
      </c>
      <c r="F128" s="42">
        <v>0.97727179207116688</v>
      </c>
      <c r="G128" s="74"/>
      <c r="H128" s="7">
        <f t="shared" si="5"/>
        <v>-0.48832439712502418</v>
      </c>
    </row>
    <row r="129" spans="1:10" x14ac:dyDescent="0.2">
      <c r="A129" s="2">
        <v>40148</v>
      </c>
      <c r="B129" s="88">
        <f t="shared" si="8"/>
        <v>1.5107009795654502E-2</v>
      </c>
      <c r="C129" s="75">
        <v>1.5107009795654502</v>
      </c>
      <c r="D129" s="75"/>
      <c r="E129" s="88">
        <f t="shared" si="7"/>
        <v>1.0041266979854569E-2</v>
      </c>
      <c r="F129" s="42">
        <v>1.0041266979854568</v>
      </c>
      <c r="G129" s="74"/>
      <c r="H129" s="7">
        <f t="shared" si="5"/>
        <v>-0.5065742815799934</v>
      </c>
    </row>
    <row r="130" spans="1:10" x14ac:dyDescent="0.2">
      <c r="A130" s="2">
        <v>40179</v>
      </c>
      <c r="B130" s="88">
        <f t="shared" si="8"/>
        <v>1.5450238474373346E-2</v>
      </c>
      <c r="C130" s="75">
        <v>1.5450238474373346</v>
      </c>
      <c r="D130" s="75"/>
      <c r="E130" s="88">
        <f t="shared" si="7"/>
        <v>1.0498233635681049E-2</v>
      </c>
      <c r="F130" s="42">
        <v>1.0498233635681049</v>
      </c>
      <c r="G130" s="74"/>
      <c r="H130" s="7">
        <f t="shared" si="5"/>
        <v>-0.49520048386922966</v>
      </c>
    </row>
    <row r="131" spans="1:10" x14ac:dyDescent="0.2">
      <c r="A131" s="2">
        <v>40210</v>
      </c>
      <c r="B131" s="88">
        <f t="shared" si="8"/>
        <v>1.5660969495109093E-2</v>
      </c>
      <c r="C131" s="75">
        <v>1.5660969495109094</v>
      </c>
      <c r="D131" s="75"/>
      <c r="E131" s="88">
        <f t="shared" si="7"/>
        <v>1.085704404195907E-2</v>
      </c>
      <c r="F131" s="42">
        <v>1.085704404195907</v>
      </c>
      <c r="G131" s="74"/>
      <c r="H131" s="7">
        <f t="shared" si="5"/>
        <v>-0.48039254531500242</v>
      </c>
    </row>
    <row r="132" spans="1:10" x14ac:dyDescent="0.2">
      <c r="A132" s="2">
        <v>40238</v>
      </c>
      <c r="B132" s="88">
        <f t="shared" si="8"/>
        <v>1.5868031828951745E-2</v>
      </c>
      <c r="C132" s="75">
        <v>1.5868031828951745</v>
      </c>
      <c r="D132" s="75"/>
      <c r="E132" s="88">
        <f t="shared" si="7"/>
        <v>1.102274633194418E-2</v>
      </c>
      <c r="F132" s="42">
        <v>1.102274633194418</v>
      </c>
      <c r="G132" s="74"/>
      <c r="H132" s="7">
        <f t="shared" si="5"/>
        <v>-0.48452854970075654</v>
      </c>
      <c r="J132" s="8"/>
    </row>
    <row r="133" spans="1:10" x14ac:dyDescent="0.2">
      <c r="A133" s="2">
        <v>40269</v>
      </c>
      <c r="B133" s="88">
        <f>C133/100</f>
        <v>1.6099138569557758E-2</v>
      </c>
      <c r="C133" s="75">
        <v>1.6099138569557756</v>
      </c>
      <c r="D133" s="75"/>
      <c r="E133" s="88">
        <f t="shared" ref="E133:E143" si="9">F133/100</f>
        <v>1.0957566708453867E-2</v>
      </c>
      <c r="F133" s="42">
        <v>1.0957566708453867</v>
      </c>
      <c r="G133" s="74"/>
      <c r="H133" s="7">
        <f t="shared" si="5"/>
        <v>-0.51415718611038885</v>
      </c>
      <c r="J133" s="8"/>
    </row>
    <row r="134" spans="1:10" x14ac:dyDescent="0.2">
      <c r="A134" s="2">
        <v>40299</v>
      </c>
      <c r="B134" s="88">
        <f t="shared" ref="B134:B197" si="10">C134/100</f>
        <v>1.6223879296126051E-2</v>
      </c>
      <c r="C134" s="75">
        <v>1.6223879296126049</v>
      </c>
      <c r="D134" s="75"/>
      <c r="E134" s="88">
        <f t="shared" si="9"/>
        <v>1.0620468432198129E-2</v>
      </c>
      <c r="F134" s="42">
        <v>1.0620468432198129</v>
      </c>
      <c r="G134" s="74"/>
      <c r="H134" s="7">
        <f t="shared" si="5"/>
        <v>-0.56034108639279201</v>
      </c>
      <c r="J134" s="8"/>
    </row>
    <row r="135" spans="1:10" x14ac:dyDescent="0.2">
      <c r="A135" s="2">
        <v>40330</v>
      </c>
      <c r="B135" s="88">
        <f t="shared" si="10"/>
        <v>1.6015042648262881E-2</v>
      </c>
      <c r="C135" s="75">
        <v>1.6015042648262883</v>
      </c>
      <c r="D135" s="75"/>
      <c r="E135" s="88">
        <f t="shared" si="9"/>
        <v>1.0144583061801094E-2</v>
      </c>
      <c r="F135" s="42">
        <v>1.0144583061801093</v>
      </c>
      <c r="G135" s="74"/>
      <c r="H135" s="7">
        <f t="shared" si="5"/>
        <v>-0.58704595864617892</v>
      </c>
      <c r="J135" s="8"/>
    </row>
    <row r="136" spans="1:10" x14ac:dyDescent="0.2">
      <c r="A136" s="2">
        <v>40360</v>
      </c>
      <c r="B136" s="88">
        <f t="shared" si="10"/>
        <v>1.5636685073054366E-2</v>
      </c>
      <c r="C136" s="75">
        <v>1.5636685073054366</v>
      </c>
      <c r="D136" s="75"/>
      <c r="E136" s="88">
        <f t="shared" si="9"/>
        <v>9.6586111925321336E-3</v>
      </c>
      <c r="F136" s="42">
        <v>0.96586111925321338</v>
      </c>
      <c r="G136" s="74"/>
      <c r="H136" s="7">
        <f t="shared" si="5"/>
        <v>-0.59780738805222322</v>
      </c>
      <c r="J136" s="8"/>
    </row>
    <row r="137" spans="1:10" x14ac:dyDescent="0.2">
      <c r="A137" s="2">
        <v>40391</v>
      </c>
      <c r="B137" s="88">
        <f t="shared" si="10"/>
        <v>1.5498247188442877E-2</v>
      </c>
      <c r="C137" s="75">
        <v>1.5498247188442877</v>
      </c>
      <c r="D137" s="75"/>
      <c r="E137" s="88">
        <f t="shared" si="9"/>
        <v>9.2551768065686664E-3</v>
      </c>
      <c r="F137" s="42">
        <v>0.92551768065686668</v>
      </c>
      <c r="G137" s="74"/>
      <c r="H137" s="7">
        <f t="shared" si="5"/>
        <v>-0.62430703818742106</v>
      </c>
      <c r="J137" s="8"/>
    </row>
    <row r="138" spans="1:10" x14ac:dyDescent="0.2">
      <c r="A138" s="2">
        <v>40422</v>
      </c>
      <c r="B138" s="88">
        <f t="shared" si="10"/>
        <v>1.5834410539039868E-2</v>
      </c>
      <c r="C138" s="75">
        <v>1.5834410539039869</v>
      </c>
      <c r="D138" s="75"/>
      <c r="E138" s="88">
        <f t="shared" si="9"/>
        <v>9.1725258420081168E-3</v>
      </c>
      <c r="F138" s="42">
        <v>0.91725258420081168</v>
      </c>
      <c r="G138" s="74"/>
      <c r="H138" s="7">
        <f t="shared" si="5"/>
        <v>-0.66618846970317525</v>
      </c>
      <c r="J138" s="8"/>
    </row>
    <row r="139" spans="1:10" x14ac:dyDescent="0.2">
      <c r="A139" s="44">
        <v>40452</v>
      </c>
      <c r="B139" s="88">
        <f t="shared" si="10"/>
        <v>1.6583065183567839E-2</v>
      </c>
      <c r="C139" s="75">
        <v>1.6583065183567838</v>
      </c>
      <c r="D139" s="75"/>
      <c r="E139" s="88">
        <f t="shared" si="9"/>
        <v>9.5605439452583693E-3</v>
      </c>
      <c r="F139" s="42">
        <v>0.95605439452583685</v>
      </c>
      <c r="G139" s="74"/>
      <c r="H139" s="7">
        <f>F139-C139</f>
        <v>-0.70225212383094693</v>
      </c>
      <c r="I139"/>
      <c r="J139" s="8"/>
    </row>
    <row r="140" spans="1:10" x14ac:dyDescent="0.2">
      <c r="A140" s="44">
        <v>40483</v>
      </c>
      <c r="B140" s="88">
        <f t="shared" si="10"/>
        <v>1.7545417376089206E-2</v>
      </c>
      <c r="C140" s="75">
        <v>1.7545417376089205</v>
      </c>
      <c r="D140" s="75"/>
      <c r="E140" s="88">
        <f t="shared" si="9"/>
        <v>1.0281622714776674E-2</v>
      </c>
      <c r="F140" s="42">
        <v>1.0281622714776675</v>
      </c>
      <c r="G140" s="74"/>
      <c r="H140" s="7">
        <f t="shared" si="5"/>
        <v>-0.72637946613125304</v>
      </c>
      <c r="I140"/>
      <c r="J140" s="8"/>
    </row>
    <row r="141" spans="1:10" x14ac:dyDescent="0.2">
      <c r="A141" s="44">
        <v>40513</v>
      </c>
      <c r="B141" s="88">
        <f t="shared" si="10"/>
        <v>1.825035004482755E-2</v>
      </c>
      <c r="C141" s="75">
        <v>1.825035004482755</v>
      </c>
      <c r="D141" s="75"/>
      <c r="E141" s="88">
        <f t="shared" si="9"/>
        <v>1.1042521092523032E-2</v>
      </c>
      <c r="F141" s="42">
        <v>1.1042521092523032</v>
      </c>
      <c r="G141" s="74"/>
      <c r="H141" s="7">
        <f t="shared" si="5"/>
        <v>-0.7207828952304518</v>
      </c>
      <c r="I141" s="87"/>
      <c r="J141" s="8"/>
    </row>
    <row r="142" spans="1:10" x14ac:dyDescent="0.2">
      <c r="A142" s="44">
        <v>40544</v>
      </c>
      <c r="B142" s="88">
        <f t="shared" si="10"/>
        <v>1.8378536721011144E-2</v>
      </c>
      <c r="C142" s="75">
        <v>1.8378536721011143</v>
      </c>
      <c r="D142" s="75"/>
      <c r="E142" s="88">
        <f t="shared" si="9"/>
        <v>1.1691841874606821E-2</v>
      </c>
      <c r="F142" s="76">
        <v>1.1691841874606821</v>
      </c>
      <c r="G142" s="74"/>
      <c r="H142" s="7">
        <f t="shared" si="5"/>
        <v>-0.66866948464043219</v>
      </c>
      <c r="I142" s="87"/>
      <c r="J142" s="8"/>
    </row>
    <row r="143" spans="1:10" x14ac:dyDescent="0.2">
      <c r="A143" s="44">
        <v>40575</v>
      </c>
      <c r="B143" s="88">
        <f t="shared" si="10"/>
        <v>1.8126603219905401E-2</v>
      </c>
      <c r="C143" s="75">
        <v>1.8126603219905402</v>
      </c>
      <c r="D143" s="75"/>
      <c r="E143" s="88">
        <f t="shared" si="9"/>
        <v>1.2172314065579551E-2</v>
      </c>
      <c r="F143" s="76">
        <v>1.217231406557955</v>
      </c>
      <c r="G143" s="74"/>
      <c r="H143" s="7">
        <f t="shared" si="5"/>
        <v>-0.59542891543258514</v>
      </c>
      <c r="I143" s="87"/>
      <c r="J143" s="8"/>
    </row>
    <row r="144" spans="1:10" x14ac:dyDescent="0.2">
      <c r="A144" s="44">
        <v>40603</v>
      </c>
      <c r="B144" s="88">
        <f t="shared" si="10"/>
        <v>1.7849118266896037E-2</v>
      </c>
      <c r="C144" s="75">
        <v>1.7849118266896036</v>
      </c>
      <c r="D144" s="75"/>
      <c r="E144" s="88">
        <f>F144/100</f>
        <v>1.2665303043608576E-2</v>
      </c>
      <c r="F144" s="76">
        <v>1.2665303043608576</v>
      </c>
      <c r="G144" s="74"/>
      <c r="H144" s="7">
        <f t="shared" si="5"/>
        <v>-0.51838152232874601</v>
      </c>
      <c r="I144" s="87"/>
      <c r="J144" s="8"/>
    </row>
    <row r="145" spans="1:10" x14ac:dyDescent="0.2">
      <c r="A145" s="44">
        <v>40634</v>
      </c>
      <c r="B145" s="88">
        <f t="shared" si="10"/>
        <v>1.7892478539720556E-2</v>
      </c>
      <c r="C145" s="75">
        <v>1.7892478539720555</v>
      </c>
      <c r="D145" s="75"/>
      <c r="E145" s="88">
        <f t="shared" ref="E145:E209" si="11">F145/100</f>
        <v>1.3335468461225117E-2</v>
      </c>
      <c r="F145" s="76">
        <v>1.3335468461225117</v>
      </c>
      <c r="G145" s="74"/>
      <c r="H145" s="7">
        <f t="shared" si="5"/>
        <v>-0.45570100784954382</v>
      </c>
      <c r="I145" s="87"/>
      <c r="J145" s="8"/>
    </row>
    <row r="146" spans="1:10" x14ac:dyDescent="0.2">
      <c r="A146" s="2">
        <v>40664</v>
      </c>
      <c r="B146" s="88">
        <f t="shared" si="10"/>
        <v>1.8833374297390189E-2</v>
      </c>
      <c r="C146" s="75">
        <v>1.8833374297390189</v>
      </c>
      <c r="D146" s="75"/>
      <c r="E146" s="88">
        <f t="shared" si="11"/>
        <v>1.4281755454016999E-2</v>
      </c>
      <c r="F146" s="76">
        <v>1.4281755454017</v>
      </c>
      <c r="G146" s="74"/>
      <c r="H146" s="7">
        <f t="shared" si="5"/>
        <v>-0.45516188433731886</v>
      </c>
      <c r="I146" s="87"/>
      <c r="J146" s="8"/>
    </row>
    <row r="147" spans="1:10" x14ac:dyDescent="0.2">
      <c r="A147" s="2">
        <v>40695</v>
      </c>
      <c r="B147" s="88">
        <f t="shared" si="10"/>
        <v>2.07482865704109E-2</v>
      </c>
      <c r="C147" s="75">
        <v>2.0748286570410901</v>
      </c>
      <c r="D147" s="75"/>
      <c r="E147" s="88">
        <f t="shared" si="11"/>
        <v>1.5256410343192875E-2</v>
      </c>
      <c r="F147" s="76">
        <v>1.5256410343192874</v>
      </c>
      <c r="G147" s="75"/>
      <c r="H147" s="7">
        <f t="shared" si="5"/>
        <v>-0.54918762272180266</v>
      </c>
      <c r="I147" s="87"/>
      <c r="J147" s="8"/>
    </row>
    <row r="148" spans="1:10" x14ac:dyDescent="0.2">
      <c r="A148" s="44">
        <v>40725</v>
      </c>
      <c r="B148" s="88">
        <f t="shared" si="10"/>
        <v>2.2912968043711485E-2</v>
      </c>
      <c r="C148" s="75">
        <v>2.2912968043711484</v>
      </c>
      <c r="D148" s="75"/>
      <c r="E148" s="88">
        <f t="shared" si="11"/>
        <v>1.5951364267343667E-2</v>
      </c>
      <c r="F148" s="76">
        <v>1.5951364267343666</v>
      </c>
      <c r="G148" s="75"/>
      <c r="H148" s="7">
        <f t="shared" si="5"/>
        <v>-0.69616037763678174</v>
      </c>
      <c r="I148" s="87"/>
      <c r="J148" s="8"/>
    </row>
    <row r="149" spans="1:10" x14ac:dyDescent="0.2">
      <c r="A149" s="44">
        <v>40756</v>
      </c>
      <c r="B149" s="88">
        <f t="shared" si="10"/>
        <v>2.4453625149548613E-2</v>
      </c>
      <c r="C149" s="75">
        <v>2.4453625149548612</v>
      </c>
      <c r="D149" s="75"/>
      <c r="E149" s="88">
        <f t="shared" si="11"/>
        <v>1.6176648370632707E-2</v>
      </c>
      <c r="F149" s="76">
        <v>1.6176648370632707</v>
      </c>
      <c r="G149" s="75"/>
      <c r="H149" s="7">
        <f t="shared" si="5"/>
        <v>-0.82769767789159054</v>
      </c>
      <c r="I149" s="87"/>
      <c r="J149" s="8"/>
    </row>
    <row r="150" spans="1:10" x14ac:dyDescent="0.2">
      <c r="A150" s="2">
        <v>40787</v>
      </c>
      <c r="B150" s="88">
        <f t="shared" si="10"/>
        <v>2.5085737336030575E-2</v>
      </c>
      <c r="C150" s="75">
        <v>2.5085737336030576</v>
      </c>
      <c r="D150" s="75"/>
      <c r="E150" s="88">
        <f t="shared" si="11"/>
        <v>1.5765869306619943E-2</v>
      </c>
      <c r="F150" s="76">
        <v>1.5765869306619942</v>
      </c>
      <c r="G150" s="75"/>
      <c r="H150" s="7">
        <f t="shared" si="5"/>
        <v>-0.9319868029410634</v>
      </c>
      <c r="I150" s="87"/>
      <c r="J150" s="8"/>
    </row>
    <row r="151" spans="1:10" x14ac:dyDescent="0.2">
      <c r="A151" s="44">
        <v>40817</v>
      </c>
      <c r="B151" s="88">
        <f t="shared" si="10"/>
        <v>2.486250643946368E-2</v>
      </c>
      <c r="C151" s="75">
        <v>2.4862506439463679</v>
      </c>
      <c r="D151" s="75"/>
      <c r="E151" s="88">
        <f t="shared" si="11"/>
        <v>1.4788627504761445E-2</v>
      </c>
      <c r="F151" s="76">
        <v>1.4788627504761445</v>
      </c>
      <c r="G151" s="75"/>
      <c r="H151" s="7">
        <f t="shared" si="5"/>
        <v>-1.0073878934702234</v>
      </c>
      <c r="I151" s="87"/>
      <c r="J151" s="8"/>
    </row>
    <row r="152" spans="1:10" x14ac:dyDescent="0.2">
      <c r="A152" s="44">
        <v>40848</v>
      </c>
      <c r="B152" s="88">
        <f t="shared" si="10"/>
        <v>2.4122183980238892E-2</v>
      </c>
      <c r="C152" s="75">
        <v>2.4122183980238892</v>
      </c>
      <c r="D152" s="75"/>
      <c r="E152" s="88">
        <f t="shared" si="11"/>
        <v>1.3846014416791681E-2</v>
      </c>
      <c r="F152" s="76">
        <v>1.3846014416791681</v>
      </c>
      <c r="G152" s="75"/>
      <c r="H152" s="7">
        <f t="shared" si="5"/>
        <v>-1.0276169563447211</v>
      </c>
      <c r="I152" s="87"/>
      <c r="J152" s="8"/>
    </row>
    <row r="153" spans="1:10" x14ac:dyDescent="0.2">
      <c r="A153" s="44">
        <v>40878</v>
      </c>
      <c r="B153" s="88">
        <f t="shared" si="10"/>
        <v>2.3395732756523877E-2</v>
      </c>
      <c r="C153" s="75">
        <v>2.3395732756523877</v>
      </c>
      <c r="D153" s="75"/>
      <c r="E153" s="88">
        <f t="shared" si="11"/>
        <v>1.3397504001852419E-2</v>
      </c>
      <c r="F153" s="76">
        <v>1.3397504001852418</v>
      </c>
      <c r="G153" s="75"/>
      <c r="H153" s="7">
        <f t="shared" si="5"/>
        <v>-0.99982287546714588</v>
      </c>
      <c r="I153" s="87"/>
      <c r="J153" s="8"/>
    </row>
    <row r="154" spans="1:10" x14ac:dyDescent="0.2">
      <c r="A154" s="44">
        <v>40909</v>
      </c>
      <c r="B154" s="88">
        <f t="shared" si="10"/>
        <v>2.2910201133944971E-2</v>
      </c>
      <c r="C154" s="75">
        <v>2.291020113394497</v>
      </c>
      <c r="D154" s="75"/>
      <c r="E154" s="88">
        <f t="shared" si="11"/>
        <v>1.3747812672382469E-2</v>
      </c>
      <c r="F154" s="76">
        <v>1.3747812672382469</v>
      </c>
      <c r="H154" s="7">
        <f t="shared" si="5"/>
        <v>-0.91623884615625006</v>
      </c>
      <c r="I154" s="89"/>
      <c r="J154" s="8"/>
    </row>
    <row r="155" spans="1:10" x14ac:dyDescent="0.2">
      <c r="A155" s="44">
        <v>40940</v>
      </c>
      <c r="B155" s="88">
        <f t="shared" si="10"/>
        <v>2.253868071573506E-2</v>
      </c>
      <c r="C155" s="75">
        <v>2.253868071573506</v>
      </c>
      <c r="D155" s="75"/>
      <c r="E155" s="88">
        <f t="shared" si="11"/>
        <v>1.5130681152863116E-2</v>
      </c>
      <c r="F155" s="76">
        <v>1.5130681152863117</v>
      </c>
      <c r="H155" s="7">
        <f t="shared" si="5"/>
        <v>-0.74079995628719431</v>
      </c>
      <c r="J155" s="8"/>
    </row>
    <row r="156" spans="1:10" x14ac:dyDescent="0.2">
      <c r="A156" s="2">
        <v>40969</v>
      </c>
      <c r="B156" s="88">
        <f t="shared" si="10"/>
        <v>2.2133683503769569E-2</v>
      </c>
      <c r="C156" s="75">
        <v>2.2133683503769568</v>
      </c>
      <c r="D156" s="76"/>
      <c r="E156" s="88">
        <f t="shared" si="11"/>
        <v>1.7424510245768868E-2</v>
      </c>
      <c r="F156" s="76">
        <v>1.7424510245768869</v>
      </c>
      <c r="H156" s="7">
        <f>F156-C156</f>
        <v>-0.47091732580006984</v>
      </c>
      <c r="J156" s="8"/>
    </row>
    <row r="157" spans="1:10" x14ac:dyDescent="0.2">
      <c r="A157" s="44">
        <v>41000</v>
      </c>
      <c r="B157" s="88">
        <f t="shared" si="10"/>
        <v>2.1650757570510219E-2</v>
      </c>
      <c r="C157" s="75">
        <v>2.1650757570510217</v>
      </c>
      <c r="D157" s="76"/>
      <c r="E157" s="88">
        <f t="shared" si="11"/>
        <v>2.0072454783107898E-2</v>
      </c>
      <c r="F157" s="76">
        <v>2.0072454783107898</v>
      </c>
      <c r="H157" s="7">
        <f t="shared" ref="H157:H171" si="12">F157-C157</f>
        <v>-0.15783027874023192</v>
      </c>
      <c r="J157" s="8"/>
    </row>
    <row r="158" spans="1:10" x14ac:dyDescent="0.2">
      <c r="A158" s="44">
        <v>41030</v>
      </c>
      <c r="B158" s="88">
        <f t="shared" si="10"/>
        <v>2.0891728336318832E-2</v>
      </c>
      <c r="C158" s="75">
        <v>2.0891728336318831</v>
      </c>
      <c r="E158" s="88">
        <f t="shared" si="11"/>
        <v>2.2498285435514704E-2</v>
      </c>
      <c r="F158" s="76">
        <v>2.2498285435514704</v>
      </c>
      <c r="H158" s="7">
        <f t="shared" si="12"/>
        <v>0.16065570991958733</v>
      </c>
      <c r="J158" s="8"/>
    </row>
    <row r="159" spans="1:10" x14ac:dyDescent="0.2">
      <c r="A159" s="44">
        <v>41061</v>
      </c>
      <c r="B159" s="88">
        <f t="shared" si="10"/>
        <v>1.9910247881431812E-2</v>
      </c>
      <c r="C159" s="75">
        <v>1.9910247881431811</v>
      </c>
      <c r="E159" s="88">
        <f t="shared" si="11"/>
        <v>2.3943466156462659E-2</v>
      </c>
      <c r="F159" s="76">
        <v>2.3943466156462661</v>
      </c>
      <c r="H159" s="7">
        <f t="shared" si="12"/>
        <v>0.40332182750308498</v>
      </c>
      <c r="J159" s="8"/>
    </row>
    <row r="160" spans="1:10" x14ac:dyDescent="0.2">
      <c r="A160" s="44">
        <v>41091</v>
      </c>
      <c r="B160" s="88">
        <f t="shared" si="10"/>
        <v>1.9011415265173998E-2</v>
      </c>
      <c r="C160" s="75">
        <v>1.9011415265173999</v>
      </c>
      <c r="E160" s="88">
        <f t="shared" si="11"/>
        <v>2.3783263308884223E-2</v>
      </c>
      <c r="F160" s="76">
        <v>2.3783263308884224</v>
      </c>
      <c r="H160" s="7">
        <f t="shared" si="12"/>
        <v>0.47718480437102251</v>
      </c>
      <c r="J160" s="8"/>
    </row>
    <row r="161" spans="1:10" x14ac:dyDescent="0.2">
      <c r="A161" s="44">
        <v>41122</v>
      </c>
      <c r="B161" s="88">
        <f t="shared" si="10"/>
        <v>1.8734319007297374E-2</v>
      </c>
      <c r="C161" s="76">
        <v>1.8734319007297373</v>
      </c>
      <c r="E161" s="88">
        <f t="shared" si="11"/>
        <v>2.2761349872151365E-2</v>
      </c>
      <c r="F161" s="76">
        <v>2.2761349872151366</v>
      </c>
      <c r="H161" s="7">
        <f t="shared" si="12"/>
        <v>0.40270308648539932</v>
      </c>
      <c r="J161" s="8"/>
    </row>
    <row r="162" spans="1:10" x14ac:dyDescent="0.2">
      <c r="A162" s="44">
        <v>41153</v>
      </c>
      <c r="B162" s="88">
        <f t="shared" si="10"/>
        <v>1.9496374971019616E-2</v>
      </c>
      <c r="C162" s="76">
        <v>1.9496374971019617</v>
      </c>
      <c r="E162" s="88">
        <f t="shared" si="11"/>
        <v>2.1903410308012097E-2</v>
      </c>
      <c r="F162" s="76">
        <v>2.1903410308012097</v>
      </c>
      <c r="H162" s="7">
        <f t="shared" si="12"/>
        <v>0.24070353369924802</v>
      </c>
      <c r="J162" s="8"/>
    </row>
    <row r="163" spans="1:10" x14ac:dyDescent="0.2">
      <c r="A163" s="44">
        <v>41183</v>
      </c>
      <c r="B163" s="88">
        <f t="shared" si="10"/>
        <v>2.1234812074969498E-2</v>
      </c>
      <c r="C163" s="76">
        <v>2.1234812074969498</v>
      </c>
      <c r="E163" s="88">
        <f t="shared" si="11"/>
        <v>2.2031941718086232E-2</v>
      </c>
      <c r="F163" s="76">
        <v>2.2031941718086232</v>
      </c>
      <c r="H163" s="7">
        <f t="shared" si="12"/>
        <v>7.9712964311673407E-2</v>
      </c>
      <c r="J163" s="8"/>
    </row>
    <row r="164" spans="1:10" x14ac:dyDescent="0.2">
      <c r="A164" s="44">
        <v>41214</v>
      </c>
      <c r="B164" s="88">
        <f t="shared" si="10"/>
        <v>2.3674112337486591E-2</v>
      </c>
      <c r="C164" s="76">
        <v>2.3674112337486592</v>
      </c>
      <c r="E164" s="88">
        <f t="shared" si="11"/>
        <v>2.3303029640466731E-2</v>
      </c>
      <c r="F164" s="76">
        <v>2.3303029640466733</v>
      </c>
      <c r="H164" s="7">
        <f t="shared" si="12"/>
        <v>-3.7108269701985996E-2</v>
      </c>
      <c r="J164" s="8"/>
    </row>
    <row r="165" spans="1:10" x14ac:dyDescent="0.2">
      <c r="A165" s="44">
        <v>41244</v>
      </c>
      <c r="B165" s="88">
        <f t="shared" si="10"/>
        <v>2.6237513702279509E-2</v>
      </c>
      <c r="C165" s="76">
        <v>2.6237513702279509</v>
      </c>
      <c r="E165" s="88">
        <f t="shared" si="11"/>
        <v>2.5667004908886636E-2</v>
      </c>
      <c r="F165" s="76">
        <v>2.5667004908886635</v>
      </c>
      <c r="H165" s="7">
        <f t="shared" si="12"/>
        <v>-5.705087933928743E-2</v>
      </c>
      <c r="J165" s="8"/>
    </row>
    <row r="166" spans="1:10" x14ac:dyDescent="0.2">
      <c r="A166" s="44">
        <v>41275</v>
      </c>
      <c r="B166" s="88">
        <f t="shared" si="10"/>
        <v>2.8422809684549341E-2</v>
      </c>
      <c r="C166" s="76">
        <v>2.8422809684549342</v>
      </c>
      <c r="E166" s="88">
        <f t="shared" si="11"/>
        <v>2.8815184383828497E-2</v>
      </c>
      <c r="F166" s="76">
        <v>2.8815184383828498</v>
      </c>
      <c r="H166" s="7">
        <f t="shared" si="12"/>
        <v>3.9237469927915658E-2</v>
      </c>
      <c r="J166" s="8"/>
    </row>
    <row r="167" spans="1:10" x14ac:dyDescent="0.2">
      <c r="A167" s="44">
        <v>41306</v>
      </c>
      <c r="B167" s="88">
        <f t="shared" si="10"/>
        <v>2.97991320800313E-2</v>
      </c>
      <c r="C167" s="76">
        <v>2.9799132080031301</v>
      </c>
      <c r="E167" s="88">
        <f t="shared" si="11"/>
        <v>3.1899184775794731E-2</v>
      </c>
      <c r="F167" s="76">
        <v>3.1899184775794733</v>
      </c>
      <c r="H167" s="7">
        <f t="shared" si="12"/>
        <v>0.21000526957634325</v>
      </c>
      <c r="J167" s="8"/>
    </row>
    <row r="168" spans="1:10" x14ac:dyDescent="0.2">
      <c r="A168" s="44">
        <v>41334</v>
      </c>
      <c r="B168" s="88">
        <f t="shared" si="10"/>
        <v>3.0479547213611079E-2</v>
      </c>
      <c r="C168" s="76">
        <v>3.047954721361108</v>
      </c>
      <c r="E168" s="88">
        <f t="shared" si="11"/>
        <v>3.4350413031870114E-2</v>
      </c>
      <c r="F168" s="76">
        <v>3.4350413031870111</v>
      </c>
      <c r="H168" s="7">
        <f t="shared" si="12"/>
        <v>0.38708658182590305</v>
      </c>
      <c r="J168" s="8"/>
    </row>
    <row r="169" spans="1:10" x14ac:dyDescent="0.2">
      <c r="A169" s="44">
        <v>41365</v>
      </c>
      <c r="B169" s="88">
        <f t="shared" si="10"/>
        <v>3.0859573579237177E-2</v>
      </c>
      <c r="C169" s="76">
        <v>3.0859573579237178</v>
      </c>
      <c r="E169" s="88">
        <f t="shared" si="11"/>
        <v>3.581623724226931E-2</v>
      </c>
      <c r="F169" s="76">
        <v>3.5816237242269309</v>
      </c>
      <c r="H169" s="7">
        <f t="shared" si="12"/>
        <v>0.49566636630321304</v>
      </c>
      <c r="J169" s="8"/>
    </row>
    <row r="170" spans="1:10" x14ac:dyDescent="0.2">
      <c r="A170" s="44">
        <v>41395</v>
      </c>
      <c r="B170" s="88">
        <f t="shared" si="10"/>
        <v>3.115513927763108E-2</v>
      </c>
      <c r="C170" s="76">
        <v>3.1155139277631081</v>
      </c>
      <c r="E170" s="88">
        <f t="shared" si="11"/>
        <v>3.6198149232139799E-2</v>
      </c>
      <c r="F170" s="76">
        <v>3.6198149232139802</v>
      </c>
      <c r="H170" s="7">
        <f t="shared" si="12"/>
        <v>0.50430099545087215</v>
      </c>
      <c r="J170" s="8"/>
    </row>
    <row r="171" spans="1:10" x14ac:dyDescent="0.2">
      <c r="A171" s="44">
        <v>41426</v>
      </c>
      <c r="B171" s="88">
        <f t="shared" si="10"/>
        <v>3.1442450915780691E-2</v>
      </c>
      <c r="C171" s="76">
        <v>3.1442450915780693</v>
      </c>
      <c r="E171" s="88">
        <f t="shared" si="11"/>
        <v>3.5523280585830971E-2</v>
      </c>
      <c r="F171" s="76">
        <v>3.5523280585830972</v>
      </c>
      <c r="H171" s="7">
        <f t="shared" si="12"/>
        <v>0.40808296700502789</v>
      </c>
      <c r="J171" s="8"/>
    </row>
    <row r="172" spans="1:10" x14ac:dyDescent="0.2">
      <c r="A172" s="44">
        <v>41456</v>
      </c>
      <c r="B172" s="88">
        <f t="shared" si="10"/>
        <v>3.1573095325088806E-2</v>
      </c>
      <c r="C172" s="76">
        <v>3.1573095325088802</v>
      </c>
      <c r="E172" s="88">
        <f t="shared" si="11"/>
        <v>3.3969210424797079E-2</v>
      </c>
      <c r="F172" s="76">
        <v>3.3969210424797076</v>
      </c>
      <c r="J172" s="8"/>
    </row>
    <row r="173" spans="1:10" x14ac:dyDescent="0.2">
      <c r="A173" s="44">
        <v>41487</v>
      </c>
      <c r="B173" s="88">
        <f t="shared" si="10"/>
        <v>3.1446969744543377E-2</v>
      </c>
      <c r="C173" s="76">
        <v>3.1446969744543374</v>
      </c>
      <c r="E173" s="88">
        <f t="shared" si="11"/>
        <v>3.179387249486456E-2</v>
      </c>
      <c r="F173" s="76">
        <v>3.1793872494864561</v>
      </c>
      <c r="J173" s="8"/>
    </row>
    <row r="174" spans="1:10" x14ac:dyDescent="0.2">
      <c r="A174" s="44">
        <v>41518</v>
      </c>
      <c r="B174" s="88">
        <f t="shared" si="10"/>
        <v>3.1052658648088104E-2</v>
      </c>
      <c r="C174" s="76">
        <v>3.1052658648088105</v>
      </c>
      <c r="E174" s="88">
        <f t="shared" si="11"/>
        <v>2.9382822527749243E-2</v>
      </c>
      <c r="F174" s="76">
        <v>2.9382822527749242</v>
      </c>
      <c r="J174" s="8"/>
    </row>
    <row r="175" spans="1:10" x14ac:dyDescent="0.2">
      <c r="A175" s="44">
        <v>41548</v>
      </c>
      <c r="B175" s="88">
        <f t="shared" si="10"/>
        <v>3.0585650645952159E-2</v>
      </c>
      <c r="C175" s="76">
        <v>3.058565064595216</v>
      </c>
      <c r="E175" s="88">
        <f t="shared" si="11"/>
        <v>2.7477911561491472E-2</v>
      </c>
      <c r="F175" s="76">
        <v>2.7477911561491473</v>
      </c>
      <c r="J175" s="8"/>
    </row>
    <row r="176" spans="1:10" x14ac:dyDescent="0.2">
      <c r="A176" s="44">
        <v>41579</v>
      </c>
      <c r="B176" s="88">
        <f t="shared" si="10"/>
        <v>3.0019505007727671E-2</v>
      </c>
      <c r="C176" s="76">
        <v>3.0019505007727671</v>
      </c>
      <c r="E176" s="88">
        <f t="shared" si="11"/>
        <v>2.6230915781532919E-2</v>
      </c>
      <c r="F176" s="76">
        <v>2.623091578153292</v>
      </c>
      <c r="J176" s="8"/>
    </row>
    <row r="177" spans="1:10" x14ac:dyDescent="0.2">
      <c r="A177" s="44">
        <v>41609</v>
      </c>
      <c r="B177" s="88">
        <f t="shared" si="10"/>
        <v>2.9262761646793249E-2</v>
      </c>
      <c r="C177" s="76">
        <v>2.9262761646793249</v>
      </c>
      <c r="E177" s="88">
        <f t="shared" si="11"/>
        <v>2.5524390441051929E-2</v>
      </c>
      <c r="F177" s="76">
        <v>2.552439044105193</v>
      </c>
      <c r="J177" s="8"/>
    </row>
    <row r="178" spans="1:10" x14ac:dyDescent="0.2">
      <c r="A178" s="44">
        <v>41640</v>
      </c>
      <c r="B178" s="88">
        <f t="shared" si="10"/>
        <v>2.8364695021524274E-2</v>
      </c>
      <c r="C178" s="76">
        <v>2.8364695021524273</v>
      </c>
      <c r="E178" s="88">
        <f t="shared" si="11"/>
        <v>2.5083101070939334E-2</v>
      </c>
      <c r="F178" s="76">
        <v>2.5083101070939335</v>
      </c>
      <c r="J178" s="8"/>
    </row>
    <row r="179" spans="1:10" x14ac:dyDescent="0.2">
      <c r="A179" s="44">
        <v>41671</v>
      </c>
      <c r="B179" s="88">
        <f t="shared" si="10"/>
        <v>2.7581233931551156E-2</v>
      </c>
      <c r="C179" s="76">
        <v>2.7581233931551155</v>
      </c>
      <c r="E179" s="88">
        <f t="shared" si="11"/>
        <v>2.4801908600144387E-2</v>
      </c>
      <c r="F179" s="76">
        <v>2.4801908600144387</v>
      </c>
      <c r="J179" s="8"/>
    </row>
    <row r="180" spans="1:10" x14ac:dyDescent="0.2">
      <c r="A180" s="44">
        <v>41699</v>
      </c>
      <c r="B180" s="88">
        <f t="shared" si="10"/>
        <v>2.7193549062707708E-2</v>
      </c>
      <c r="C180" s="76">
        <v>2.7193549062707709</v>
      </c>
      <c r="E180" s="88">
        <f t="shared" si="11"/>
        <v>2.472654928201155E-2</v>
      </c>
      <c r="F180" s="76">
        <v>2.472654928201155</v>
      </c>
      <c r="J180" s="8"/>
    </row>
    <row r="181" spans="1:10" x14ac:dyDescent="0.2">
      <c r="A181" s="44">
        <v>41730</v>
      </c>
      <c r="B181" s="88">
        <f t="shared" si="10"/>
        <v>2.7506742829695896E-2</v>
      </c>
      <c r="C181" s="76">
        <v>2.7506742829695896</v>
      </c>
      <c r="E181" s="88">
        <f t="shared" si="11"/>
        <v>2.4904018082789466E-2</v>
      </c>
      <c r="F181" s="76">
        <v>2.4904018082789467</v>
      </c>
      <c r="J181" s="8"/>
    </row>
    <row r="182" spans="1:10" x14ac:dyDescent="0.2">
      <c r="A182" s="44">
        <v>41760</v>
      </c>
      <c r="B182" s="88">
        <f t="shared" si="10"/>
        <v>2.8661029640052901E-2</v>
      </c>
      <c r="C182" s="76">
        <v>2.86610296400529</v>
      </c>
      <c r="E182" s="88">
        <f t="shared" si="11"/>
        <v>2.5081556858750683E-2</v>
      </c>
      <c r="F182" s="76">
        <v>2.5081556858750682</v>
      </c>
      <c r="J182" s="8"/>
    </row>
    <row r="183" spans="1:10" x14ac:dyDescent="0.2">
      <c r="A183" s="44">
        <v>41791</v>
      </c>
      <c r="B183" s="88">
        <f t="shared" si="10"/>
        <v>3.020995533444152E-2</v>
      </c>
      <c r="C183" s="76">
        <v>3.0209955334441521</v>
      </c>
      <c r="E183" s="88">
        <f t="shared" si="11"/>
        <v>2.504199332727524E-2</v>
      </c>
      <c r="F183" s="76">
        <v>2.504199332727524</v>
      </c>
      <c r="J183" s="8"/>
    </row>
    <row r="184" spans="1:10" x14ac:dyDescent="0.2">
      <c r="A184" s="44">
        <v>41821</v>
      </c>
      <c r="B184" s="88">
        <f t="shared" si="10"/>
        <v>3.1555705517211569E-2</v>
      </c>
      <c r="C184" s="76">
        <v>3.1555705517211567</v>
      </c>
      <c r="E184" s="88">
        <f t="shared" si="11"/>
        <v>2.450272973442217E-2</v>
      </c>
      <c r="F184" s="76">
        <v>2.4502729734422171</v>
      </c>
      <c r="J184" s="8"/>
    </row>
    <row r="185" spans="1:10" x14ac:dyDescent="0.2">
      <c r="A185" s="44">
        <v>41852</v>
      </c>
      <c r="B185" s="88">
        <f t="shared" si="10"/>
        <v>3.2260253509487739E-2</v>
      </c>
      <c r="C185" s="76">
        <v>3.226025350948774</v>
      </c>
      <c r="E185" s="88">
        <f t="shared" si="11"/>
        <v>2.3399627807939319E-2</v>
      </c>
      <c r="F185" s="76">
        <v>2.3399627807939321</v>
      </c>
      <c r="J185" s="8"/>
    </row>
    <row r="186" spans="1:10" x14ac:dyDescent="0.2">
      <c r="A186" s="44">
        <v>41883</v>
      </c>
      <c r="B186" s="88">
        <f t="shared" si="10"/>
        <v>3.2152865080910552E-2</v>
      </c>
      <c r="C186" s="76">
        <v>3.2152865080910549</v>
      </c>
      <c r="E186" s="88">
        <f t="shared" si="11"/>
        <v>2.2162934079780993E-2</v>
      </c>
      <c r="F186" s="76">
        <v>2.2162934079780992</v>
      </c>
      <c r="J186" s="8"/>
    </row>
    <row r="187" spans="1:10" x14ac:dyDescent="0.2">
      <c r="A187" s="44">
        <v>41913</v>
      </c>
      <c r="B187" s="88">
        <f t="shared" si="10"/>
        <v>3.1590106501120555E-2</v>
      </c>
      <c r="C187" s="76">
        <v>3.1590106501120556</v>
      </c>
      <c r="E187" s="88">
        <f t="shared" si="11"/>
        <v>2.1204589444789777E-2</v>
      </c>
      <c r="F187" s="76">
        <v>2.1204589444789779</v>
      </c>
      <c r="J187" s="8"/>
    </row>
    <row r="188" spans="1:10" x14ac:dyDescent="0.2">
      <c r="A188" s="44">
        <v>41944</v>
      </c>
      <c r="B188" s="88">
        <f t="shared" si="10"/>
        <v>3.0897026976324724E-2</v>
      </c>
      <c r="C188" s="76">
        <v>3.0897026976324722</v>
      </c>
      <c r="E188" s="88">
        <f t="shared" si="11"/>
        <v>2.0700281186549381E-2</v>
      </c>
      <c r="F188" s="76">
        <v>2.0700281186549381</v>
      </c>
      <c r="J188" s="8"/>
    </row>
    <row r="189" spans="1:10" x14ac:dyDescent="0.2">
      <c r="A189" s="44">
        <v>41974</v>
      </c>
      <c r="B189" s="88">
        <f t="shared" si="10"/>
        <v>3.0248683967578013E-2</v>
      </c>
      <c r="C189" s="76">
        <v>3.0248683967578014</v>
      </c>
      <c r="E189" s="88">
        <f t="shared" si="11"/>
        <v>2.0817578541717577E-2</v>
      </c>
      <c r="F189" s="76">
        <v>2.0817578541717578</v>
      </c>
      <c r="J189" s="8"/>
    </row>
    <row r="190" spans="1:10" x14ac:dyDescent="0.2">
      <c r="A190" s="44">
        <v>42005</v>
      </c>
      <c r="B190" s="88">
        <f t="shared" si="10"/>
        <v>2.9722279859566169E-2</v>
      </c>
      <c r="C190" s="76">
        <v>2.972227985956617</v>
      </c>
      <c r="E190" s="88">
        <f t="shared" si="11"/>
        <v>2.1511105353746087E-2</v>
      </c>
      <c r="F190" s="76">
        <v>2.1511105353746087</v>
      </c>
      <c r="J190" s="8"/>
    </row>
    <row r="191" spans="1:10" x14ac:dyDescent="0.2">
      <c r="A191" s="44">
        <v>42036</v>
      </c>
      <c r="B191" s="88">
        <f t="shared" si="10"/>
        <v>2.9291482388160449E-2</v>
      </c>
      <c r="C191" s="76">
        <v>2.9291482388160448</v>
      </c>
      <c r="E191" s="88">
        <f t="shared" si="11"/>
        <v>2.2495408088506821E-2</v>
      </c>
      <c r="F191" s="76">
        <v>2.2495408088506821</v>
      </c>
      <c r="J191" s="8"/>
    </row>
    <row r="192" spans="1:10" x14ac:dyDescent="0.2">
      <c r="A192" s="44">
        <v>42064</v>
      </c>
      <c r="B192" s="88">
        <f t="shared" si="10"/>
        <v>2.8927866062816002E-2</v>
      </c>
      <c r="C192" s="76">
        <v>2.8927866062816001</v>
      </c>
      <c r="E192" s="88">
        <f t="shared" si="11"/>
        <v>2.3427802902931675E-2</v>
      </c>
      <c r="F192" s="76">
        <v>2.3427802902931676</v>
      </c>
      <c r="J192" s="8"/>
    </row>
    <row r="193" spans="1:10" x14ac:dyDescent="0.2">
      <c r="A193" s="44">
        <v>42095</v>
      </c>
      <c r="B193" s="88">
        <f t="shared" si="10"/>
        <v>2.8745036851335209E-2</v>
      </c>
      <c r="C193" s="76">
        <v>2.8745036851335208</v>
      </c>
      <c r="E193" s="88">
        <f t="shared" si="11"/>
        <v>2.4045969017827712E-2</v>
      </c>
      <c r="F193" s="76">
        <v>2.4045969017827713</v>
      </c>
      <c r="J193" s="8"/>
    </row>
    <row r="194" spans="1:10" x14ac:dyDescent="0.2">
      <c r="A194" s="44">
        <v>42125</v>
      </c>
      <c r="B194" s="88">
        <f t="shared" si="10"/>
        <v>2.8736524411060779E-2</v>
      </c>
      <c r="C194" s="76">
        <v>2.8736524411060778</v>
      </c>
      <c r="E194" s="88">
        <f t="shared" si="11"/>
        <v>2.4224239313107923E-2</v>
      </c>
      <c r="F194" s="76">
        <v>2.4224239313107923</v>
      </c>
      <c r="J194" s="8"/>
    </row>
    <row r="195" spans="1:10" x14ac:dyDescent="0.2">
      <c r="A195" s="44">
        <v>42156</v>
      </c>
      <c r="B195" s="88">
        <f t="shared" si="10"/>
        <v>2.8912425593583722E-2</v>
      </c>
      <c r="C195" s="76">
        <v>2.8912425593583722</v>
      </c>
      <c r="E195" s="88">
        <f t="shared" si="11"/>
        <v>2.4103797440483604E-2</v>
      </c>
      <c r="F195" s="76">
        <v>2.4103797440483605</v>
      </c>
      <c r="J195" s="8"/>
    </row>
    <row r="196" spans="1:10" x14ac:dyDescent="0.2">
      <c r="A196" s="44">
        <v>42186</v>
      </c>
      <c r="B196" s="88">
        <f t="shared" si="10"/>
        <v>2.9206314732830464E-2</v>
      </c>
      <c r="C196" s="76">
        <v>2.9206314732830463</v>
      </c>
      <c r="E196" s="88">
        <f t="shared" si="11"/>
        <v>2.3670857887125564E-2</v>
      </c>
      <c r="F196" s="76">
        <v>2.3670857887125565</v>
      </c>
    </row>
    <row r="197" spans="1:10" x14ac:dyDescent="0.2">
      <c r="A197" s="44">
        <v>42217</v>
      </c>
      <c r="B197" s="88">
        <f t="shared" si="10"/>
        <v>2.967906709838522E-2</v>
      </c>
      <c r="C197" s="76">
        <v>2.9679067098385219</v>
      </c>
      <c r="E197" s="88">
        <f t="shared" si="11"/>
        <v>2.3241310195209853E-2</v>
      </c>
      <c r="F197" s="76">
        <v>2.3241310195209852</v>
      </c>
    </row>
    <row r="198" spans="1:10" x14ac:dyDescent="0.2">
      <c r="A198" s="44">
        <v>42248</v>
      </c>
      <c r="B198" s="88">
        <f t="shared" ref="B198:B246" si="13">C198/100</f>
        <v>3.046703791367129E-2</v>
      </c>
      <c r="C198" s="76">
        <v>3.0467037913671291</v>
      </c>
      <c r="E198" s="88">
        <f t="shared" si="11"/>
        <v>2.2844572810945721E-2</v>
      </c>
      <c r="F198" s="76">
        <v>2.2844572810945722</v>
      </c>
    </row>
    <row r="199" spans="1:10" x14ac:dyDescent="0.2">
      <c r="A199" s="44">
        <v>42278</v>
      </c>
      <c r="B199" s="88">
        <f t="shared" si="13"/>
        <v>3.1439081629822695E-2</v>
      </c>
      <c r="C199" s="76">
        <v>3.1439081629822692</v>
      </c>
      <c r="E199" s="88">
        <f t="shared" si="11"/>
        <v>2.2930903810888133E-2</v>
      </c>
      <c r="F199" s="76">
        <v>2.2930903810888132</v>
      </c>
    </row>
    <row r="200" spans="1:10" x14ac:dyDescent="0.2">
      <c r="A200" s="44">
        <v>42309</v>
      </c>
      <c r="B200" s="88">
        <f t="shared" si="13"/>
        <v>3.2105103041240098E-2</v>
      </c>
      <c r="C200" s="76">
        <v>3.2105103041240097</v>
      </c>
      <c r="E200" s="88">
        <f t="shared" si="11"/>
        <v>2.3645587136036782E-2</v>
      </c>
      <c r="F200" s="76">
        <v>2.3645587136036781</v>
      </c>
    </row>
    <row r="201" spans="1:10" x14ac:dyDescent="0.2">
      <c r="A201" s="44">
        <v>42339</v>
      </c>
      <c r="B201" s="88">
        <f t="shared" si="13"/>
        <v>3.2053395462275307E-2</v>
      </c>
      <c r="C201" s="76">
        <v>3.2053395462275307</v>
      </c>
      <c r="D201" s="89">
        <v>100</v>
      </c>
      <c r="E201" s="88">
        <f t="shared" si="11"/>
        <v>2.4871271099380386E-2</v>
      </c>
      <c r="F201" s="76">
        <v>2.4871271099380388</v>
      </c>
    </row>
    <row r="202" spans="1:10" x14ac:dyDescent="0.2">
      <c r="A202" s="44">
        <v>42370</v>
      </c>
      <c r="B202" s="88">
        <f t="shared" si="13"/>
        <v>3.1070149386229522E-2</v>
      </c>
      <c r="C202" s="76">
        <v>3.1070149386229522</v>
      </c>
      <c r="E202" s="88">
        <f t="shared" si="11"/>
        <v>2.6441014866918043E-2</v>
      </c>
      <c r="F202" s="76">
        <v>2.6441014866918042</v>
      </c>
    </row>
    <row r="203" spans="1:10" x14ac:dyDescent="0.2">
      <c r="A203" s="44">
        <v>42401</v>
      </c>
      <c r="B203" s="88">
        <f t="shared" si="13"/>
        <v>2.9459324731761546E-2</v>
      </c>
      <c r="C203" s="76">
        <v>2.9459324731761547</v>
      </c>
      <c r="E203" s="88">
        <f t="shared" si="11"/>
        <v>2.8018329027761194E-2</v>
      </c>
      <c r="F203" s="76">
        <v>2.8018329027761193</v>
      </c>
    </row>
    <row r="204" spans="1:10" x14ac:dyDescent="0.2">
      <c r="A204" s="44">
        <v>42430</v>
      </c>
      <c r="B204" s="88">
        <f t="shared" si="13"/>
        <v>2.7750472865870811E-2</v>
      </c>
      <c r="C204" s="76">
        <v>2.775047286587081</v>
      </c>
      <c r="E204" s="88">
        <f t="shared" si="11"/>
        <v>2.9099927165223725E-2</v>
      </c>
      <c r="F204" s="76">
        <v>2.9099927165223725</v>
      </c>
    </row>
    <row r="205" spans="1:10" x14ac:dyDescent="0.2">
      <c r="A205" s="44">
        <v>42461</v>
      </c>
      <c r="B205" s="88">
        <f t="shared" si="13"/>
        <v>2.643847199701764E-2</v>
      </c>
      <c r="C205" s="76">
        <v>2.6438471997017641</v>
      </c>
      <c r="E205" s="88">
        <f t="shared" si="11"/>
        <v>2.9392487332128767E-2</v>
      </c>
      <c r="F205" s="76">
        <v>2.9392487332128767</v>
      </c>
    </row>
    <row r="206" spans="1:10" x14ac:dyDescent="0.2">
      <c r="A206" s="44">
        <v>42491</v>
      </c>
      <c r="B206" s="88">
        <f t="shared" si="13"/>
        <v>2.5671796548737868E-2</v>
      </c>
      <c r="C206" s="76">
        <v>2.5671796548737866</v>
      </c>
      <c r="E206" s="88">
        <f t="shared" si="11"/>
        <v>2.8880215882639296E-2</v>
      </c>
      <c r="F206" s="76">
        <v>2.8880215882639297</v>
      </c>
    </row>
    <row r="207" spans="1:10" x14ac:dyDescent="0.2">
      <c r="A207" s="44">
        <v>42522</v>
      </c>
      <c r="B207" s="88">
        <f t="shared" si="13"/>
        <v>2.5223836755978179E-2</v>
      </c>
      <c r="C207" s="76">
        <v>2.5223836755978177</v>
      </c>
      <c r="E207" s="88">
        <f t="shared" si="11"/>
        <v>2.7853646379775499E-2</v>
      </c>
      <c r="F207" s="76">
        <v>2.7853646379775499</v>
      </c>
    </row>
    <row r="208" spans="1:10" x14ac:dyDescent="0.2">
      <c r="A208" s="44">
        <v>42552</v>
      </c>
      <c r="B208" s="88">
        <f t="shared" si="13"/>
        <v>2.481081124637775E-2</v>
      </c>
      <c r="C208" s="76">
        <v>2.4810811246377749</v>
      </c>
      <c r="E208" s="88">
        <f t="shared" si="11"/>
        <v>2.6535347376808908E-2</v>
      </c>
      <c r="F208" s="76">
        <v>2.6535347376808907</v>
      </c>
    </row>
    <row r="209" spans="1:6" x14ac:dyDescent="0.2">
      <c r="A209" s="44">
        <v>42583</v>
      </c>
      <c r="B209" s="88">
        <f t="shared" si="13"/>
        <v>2.4215075972727148E-2</v>
      </c>
      <c r="C209" s="76">
        <v>2.4215075972727149</v>
      </c>
      <c r="E209" s="88">
        <f t="shared" si="11"/>
        <v>2.5335677629634689E-2</v>
      </c>
      <c r="F209" s="76">
        <v>2.533567762963469</v>
      </c>
    </row>
    <row r="210" spans="1:6" x14ac:dyDescent="0.2">
      <c r="A210" s="44">
        <v>42614</v>
      </c>
      <c r="B210" s="88">
        <f t="shared" si="13"/>
        <v>2.3600443761650061E-2</v>
      </c>
      <c r="C210" s="76">
        <v>2.3600443761650061</v>
      </c>
      <c r="E210" s="88">
        <f t="shared" ref="E210:E246" si="14">F210/100</f>
        <v>2.4447209311572387E-2</v>
      </c>
      <c r="F210" s="76">
        <v>2.4447209311572387</v>
      </c>
    </row>
    <row r="211" spans="1:6" x14ac:dyDescent="0.2">
      <c r="A211" s="44">
        <v>42644</v>
      </c>
      <c r="B211" s="88">
        <f t="shared" si="13"/>
        <v>2.3159319682960703E-2</v>
      </c>
      <c r="C211" s="76">
        <v>2.3159319682960704</v>
      </c>
      <c r="E211" s="88">
        <f t="shared" si="14"/>
        <v>2.4145487723600763E-2</v>
      </c>
      <c r="F211" s="76">
        <v>2.4145487723600763</v>
      </c>
    </row>
    <row r="212" spans="1:6" x14ac:dyDescent="0.2">
      <c r="A212" s="44">
        <v>42675</v>
      </c>
      <c r="B212" s="88">
        <f t="shared" si="13"/>
        <v>2.2955176340044264E-2</v>
      </c>
      <c r="C212" s="76">
        <v>2.2955176340044265</v>
      </c>
      <c r="E212" s="88">
        <f t="shared" si="14"/>
        <v>2.4132608997530697E-2</v>
      </c>
      <c r="F212" s="76">
        <v>2.4132608997530696</v>
      </c>
    </row>
    <row r="213" spans="1:6" x14ac:dyDescent="0.2">
      <c r="A213" s="44">
        <v>42705</v>
      </c>
      <c r="B213" s="88">
        <f t="shared" si="13"/>
        <v>2.285397634363015E-2</v>
      </c>
      <c r="C213" s="76">
        <v>2.2853976343630151</v>
      </c>
      <c r="E213" s="88">
        <f t="shared" si="14"/>
        <v>2.4300423103955918E-2</v>
      </c>
      <c r="F213" s="76">
        <v>2.4300423103955917</v>
      </c>
    </row>
    <row r="214" spans="1:6" x14ac:dyDescent="0.2">
      <c r="A214" s="44">
        <v>42736</v>
      </c>
      <c r="B214" s="88">
        <f t="shared" si="13"/>
        <v>2.2620584844819835E-2</v>
      </c>
      <c r="C214" s="76">
        <v>2.2620584844819835</v>
      </c>
      <c r="E214" s="88">
        <f t="shared" si="14"/>
        <v>2.4471557573554965E-2</v>
      </c>
      <c r="F214" s="76">
        <v>2.4471557573554965</v>
      </c>
    </row>
    <row r="215" spans="1:6" x14ac:dyDescent="0.2">
      <c r="A215" s="44">
        <v>42767</v>
      </c>
      <c r="B215" s="88">
        <f t="shared" si="13"/>
        <v>2.2235299902859808E-2</v>
      </c>
      <c r="C215" s="76">
        <v>2.2235299902859809</v>
      </c>
      <c r="E215" s="88">
        <f t="shared" si="14"/>
        <v>2.453025708100201E-2</v>
      </c>
      <c r="F215" s="76">
        <v>2.4530257081002009</v>
      </c>
    </row>
    <row r="216" spans="1:6" x14ac:dyDescent="0.2">
      <c r="A216" s="44">
        <v>42795</v>
      </c>
      <c r="B216" s="88">
        <f t="shared" si="13"/>
        <v>2.1778633021699266E-2</v>
      </c>
      <c r="C216" s="76">
        <v>2.1778633021699267</v>
      </c>
      <c r="E216" s="88">
        <f t="shared" si="14"/>
        <v>2.4354131676440131E-2</v>
      </c>
      <c r="F216" s="76">
        <v>2.4354131676440129</v>
      </c>
    </row>
    <row r="217" spans="1:6" x14ac:dyDescent="0.2">
      <c r="A217" s="44">
        <v>42826</v>
      </c>
      <c r="B217" s="88">
        <f t="shared" si="13"/>
        <v>2.1407072490349056E-2</v>
      </c>
      <c r="C217" s="76">
        <v>2.1407072490349055</v>
      </c>
      <c r="E217" s="88">
        <f t="shared" si="14"/>
        <v>2.3935718391762308E-2</v>
      </c>
      <c r="F217" s="76">
        <v>2.3935718391762308</v>
      </c>
    </row>
    <row r="218" spans="1:6" x14ac:dyDescent="0.2">
      <c r="A218" s="44">
        <v>42856</v>
      </c>
      <c r="B218" s="88">
        <f t="shared" si="13"/>
        <v>2.1257280732996268E-2</v>
      </c>
      <c r="C218" s="76">
        <v>2.1257280732996269</v>
      </c>
      <c r="E218" s="88">
        <f t="shared" si="14"/>
        <v>2.3346624795987588E-2</v>
      </c>
      <c r="F218" s="76">
        <v>2.3346624795987587</v>
      </c>
    </row>
    <row r="219" spans="1:6" x14ac:dyDescent="0.2">
      <c r="A219" s="44">
        <v>42887</v>
      </c>
      <c r="B219" s="88">
        <f t="shared" si="13"/>
        <v>2.1269560340408306E-2</v>
      </c>
      <c r="C219" s="76">
        <v>2.1269560340408304</v>
      </c>
      <c r="E219" s="88">
        <f t="shared" si="14"/>
        <v>2.2693815283706779E-2</v>
      </c>
      <c r="F219" s="76">
        <v>2.269381528370678</v>
      </c>
    </row>
    <row r="220" spans="1:6" x14ac:dyDescent="0.2">
      <c r="A220" s="44">
        <v>42917</v>
      </c>
      <c r="B220" s="88">
        <f t="shared" si="13"/>
        <v>2.1381906934506142E-2</v>
      </c>
      <c r="C220" s="76">
        <v>2.1381906934506141</v>
      </c>
      <c r="E220" s="88">
        <f t="shared" si="14"/>
        <v>2.1935986170124388E-2</v>
      </c>
      <c r="F220" s="76">
        <v>2.1935986170124386</v>
      </c>
    </row>
    <row r="221" spans="1:6" x14ac:dyDescent="0.2">
      <c r="A221" s="44">
        <v>42948</v>
      </c>
      <c r="B221" s="88">
        <f t="shared" si="13"/>
        <v>2.1542921259538703E-2</v>
      </c>
      <c r="C221" s="76">
        <v>2.1542921259538703</v>
      </c>
      <c r="E221" s="88">
        <f t="shared" si="14"/>
        <v>2.1084138079137102E-2</v>
      </c>
      <c r="F221" s="76">
        <v>2.1084138079137102</v>
      </c>
    </row>
    <row r="222" spans="1:6" x14ac:dyDescent="0.2">
      <c r="A222" s="44">
        <v>42979</v>
      </c>
      <c r="B222" s="88">
        <f>C222/100</f>
        <v>2.1653783580231189E-2</v>
      </c>
      <c r="C222" s="76">
        <v>2.1653783580231187</v>
      </c>
      <c r="E222" s="88">
        <f t="shared" si="14"/>
        <v>2.0150044415958517E-2</v>
      </c>
      <c r="F222" s="76">
        <v>2.0150044415958517</v>
      </c>
    </row>
    <row r="223" spans="1:6" x14ac:dyDescent="0.2">
      <c r="A223" s="44">
        <v>43009</v>
      </c>
      <c r="B223" s="88">
        <f t="shared" si="13"/>
        <v>2.1655631869464322E-2</v>
      </c>
      <c r="C223" s="76">
        <v>2.1655631869464322</v>
      </c>
      <c r="E223" s="88">
        <f t="shared" si="14"/>
        <v>1.9407666052262816E-2</v>
      </c>
      <c r="F223" s="76">
        <v>1.9407666052262815</v>
      </c>
    </row>
    <row r="224" spans="1:6" x14ac:dyDescent="0.2">
      <c r="A224" s="44">
        <v>43040</v>
      </c>
      <c r="B224" s="88">
        <f t="shared" si="13"/>
        <v>2.1481001962612333E-2</v>
      </c>
      <c r="C224" s="76">
        <v>2.1481001962612334</v>
      </c>
      <c r="E224" s="88">
        <f t="shared" si="14"/>
        <v>1.8825659401155645E-2</v>
      </c>
      <c r="F224" s="76">
        <v>1.8825659401155643</v>
      </c>
    </row>
    <row r="225" spans="1:6" x14ac:dyDescent="0.2">
      <c r="A225" s="44">
        <v>43070</v>
      </c>
      <c r="B225" s="88">
        <f t="shared" si="13"/>
        <v>2.1084092013301015E-2</v>
      </c>
      <c r="C225" s="76">
        <v>2.1084092013301015</v>
      </c>
      <c r="E225" s="88">
        <f t="shared" si="14"/>
        <v>1.8267602770822879E-2</v>
      </c>
      <c r="F225" s="76">
        <v>1.8267602770822879</v>
      </c>
    </row>
    <row r="226" spans="1:6" x14ac:dyDescent="0.2">
      <c r="A226" s="44">
        <v>43101</v>
      </c>
      <c r="B226" s="88">
        <f t="shared" si="13"/>
        <v>2.0439409741070603E-2</v>
      </c>
      <c r="C226" s="76">
        <v>2.0439409741070604</v>
      </c>
      <c r="E226" s="88">
        <f t="shared" si="14"/>
        <v>1.7625535666890145E-2</v>
      </c>
      <c r="F226" s="76">
        <v>1.7625535666890144</v>
      </c>
    </row>
    <row r="227" spans="1:6" x14ac:dyDescent="0.2">
      <c r="A227" s="44">
        <v>43132</v>
      </c>
      <c r="B227" s="88">
        <f t="shared" si="13"/>
        <v>1.9636666242291677E-2</v>
      </c>
      <c r="C227" s="76">
        <v>1.9636666242291678</v>
      </c>
      <c r="E227" s="88">
        <f t="shared" si="14"/>
        <v>1.6886859189639107E-2</v>
      </c>
      <c r="F227" s="76">
        <v>1.6886859189639107</v>
      </c>
    </row>
    <row r="228" spans="1:6" x14ac:dyDescent="0.2">
      <c r="A228" s="44">
        <v>43160</v>
      </c>
      <c r="B228" s="88">
        <f t="shared" si="13"/>
        <v>1.8992192663172418E-2</v>
      </c>
      <c r="C228" s="76">
        <v>1.8992192663172418</v>
      </c>
      <c r="E228" s="88">
        <f t="shared" si="14"/>
        <v>1.6160167043937346E-2</v>
      </c>
      <c r="F228" s="76">
        <v>1.6160167043937348</v>
      </c>
    </row>
    <row r="229" spans="1:6" x14ac:dyDescent="0.2">
      <c r="A229" s="44">
        <v>43191</v>
      </c>
      <c r="B229" s="88">
        <f t="shared" si="13"/>
        <v>1.8804588535935533E-2</v>
      </c>
      <c r="C229" s="76">
        <v>1.8804588535935534</v>
      </c>
      <c r="E229" s="88">
        <f t="shared" si="14"/>
        <v>1.5392333114654565E-2</v>
      </c>
      <c r="F229" s="76">
        <v>1.5392333114654564</v>
      </c>
    </row>
    <row r="230" spans="1:6" x14ac:dyDescent="0.2">
      <c r="A230" s="44">
        <v>43221</v>
      </c>
      <c r="B230" s="88">
        <f t="shared" si="13"/>
        <v>1.9104212173216548E-2</v>
      </c>
      <c r="C230" s="76">
        <v>1.9104212173216546</v>
      </c>
      <c r="E230" s="88">
        <f t="shared" si="14"/>
        <v>1.456889038659135E-2</v>
      </c>
      <c r="F230" s="76">
        <v>1.4568890386591351</v>
      </c>
    </row>
    <row r="231" spans="1:6" x14ac:dyDescent="0.2">
      <c r="A231" s="44">
        <v>43252</v>
      </c>
      <c r="B231" s="88">
        <f t="shared" si="13"/>
        <v>1.9694362293526328E-2</v>
      </c>
      <c r="C231" s="76">
        <v>1.9694362293526329</v>
      </c>
      <c r="E231" s="88">
        <f t="shared" si="14"/>
        <v>1.3876701225425347E-2</v>
      </c>
      <c r="F231" s="76">
        <v>1.3876701225425347</v>
      </c>
    </row>
    <row r="232" spans="1:6" x14ac:dyDescent="0.2">
      <c r="A232" s="44">
        <v>43282</v>
      </c>
      <c r="B232" s="88">
        <f t="shared" si="13"/>
        <v>2.031518762804391E-2</v>
      </c>
      <c r="C232" s="76">
        <v>2.0315187628043909</v>
      </c>
      <c r="E232" s="88">
        <f t="shared" si="14"/>
        <v>1.3249997903718193E-2</v>
      </c>
      <c r="F232" s="76">
        <v>1.3249997903718194</v>
      </c>
    </row>
    <row r="233" spans="1:6" x14ac:dyDescent="0.2">
      <c r="A233" s="44">
        <v>43313</v>
      </c>
      <c r="B233" s="88">
        <f t="shared" si="13"/>
        <v>2.0784416433738174E-2</v>
      </c>
      <c r="C233" s="76">
        <v>2.0784416433738175</v>
      </c>
      <c r="E233" s="88">
        <f t="shared" si="14"/>
        <v>1.2760307545747982E-2</v>
      </c>
      <c r="F233" s="76">
        <v>1.2760307545747982</v>
      </c>
    </row>
    <row r="234" spans="1:6" x14ac:dyDescent="0.2">
      <c r="A234" s="44">
        <v>43344</v>
      </c>
      <c r="B234" s="88">
        <f t="shared" si="13"/>
        <v>2.1071742724812537E-2</v>
      </c>
      <c r="C234" s="76">
        <v>2.1071742724812537</v>
      </c>
      <c r="E234" s="88">
        <f t="shared" si="14"/>
        <v>1.2566080559926997E-2</v>
      </c>
      <c r="F234" s="76">
        <v>1.2566080559926998</v>
      </c>
    </row>
    <row r="235" spans="1:6" x14ac:dyDescent="0.2">
      <c r="A235" s="44">
        <v>43374</v>
      </c>
      <c r="B235" s="88">
        <f t="shared" si="13"/>
        <v>2.1073309949570476E-2</v>
      </c>
      <c r="C235" s="76">
        <v>2.1073309949570476</v>
      </c>
      <c r="E235" s="88">
        <f t="shared" si="14"/>
        <v>1.2970077713682986E-2</v>
      </c>
      <c r="F235" s="76">
        <v>1.2970077713682986</v>
      </c>
    </row>
    <row r="236" spans="1:6" x14ac:dyDescent="0.2">
      <c r="A236" s="44">
        <v>43405</v>
      </c>
      <c r="B236" s="88">
        <f t="shared" si="13"/>
        <v>2.0786664151823602E-2</v>
      </c>
      <c r="C236" s="76">
        <v>2.0786664151823602</v>
      </c>
      <c r="E236" s="88">
        <f t="shared" si="14"/>
        <v>1.3911343053104963E-2</v>
      </c>
      <c r="F236" s="76">
        <v>1.3911343053104963</v>
      </c>
    </row>
    <row r="237" spans="1:6" x14ac:dyDescent="0.2">
      <c r="A237" s="44">
        <v>43435</v>
      </c>
      <c r="B237" s="88">
        <f t="shared" si="13"/>
        <v>2.0405035061668086E-2</v>
      </c>
      <c r="C237" s="76">
        <v>2.0405035061668086</v>
      </c>
      <c r="E237" s="88">
        <f t="shared" si="14"/>
        <v>1.5047534036559436E-2</v>
      </c>
      <c r="F237" s="76">
        <v>1.5047534036559436</v>
      </c>
    </row>
    <row r="238" spans="1:6" x14ac:dyDescent="0.2">
      <c r="A238" s="44">
        <v>43466</v>
      </c>
      <c r="B238" s="88">
        <f t="shared" si="13"/>
        <v>2.0148316421064325E-2</v>
      </c>
      <c r="C238" s="76">
        <v>2.0148316421064325</v>
      </c>
      <c r="E238" s="88">
        <f t="shared" si="14"/>
        <v>1.5849141031949544E-2</v>
      </c>
      <c r="F238" s="76">
        <v>1.5849141031949545</v>
      </c>
    </row>
    <row r="239" spans="1:6" x14ac:dyDescent="0.2">
      <c r="A239" s="44">
        <v>43497</v>
      </c>
      <c r="B239" s="88">
        <f t="shared" si="13"/>
        <v>2.015429984783473E-2</v>
      </c>
      <c r="C239" s="76">
        <v>2.0154299847834731</v>
      </c>
      <c r="E239" s="88">
        <f t="shared" si="14"/>
        <v>1.5938601239683915E-2</v>
      </c>
      <c r="F239" s="76">
        <v>1.5938601239683916</v>
      </c>
    </row>
    <row r="240" spans="1:6" x14ac:dyDescent="0.2">
      <c r="A240" s="44">
        <v>43525</v>
      </c>
      <c r="B240" s="88">
        <f t="shared" si="13"/>
        <v>2.0398380879104575E-2</v>
      </c>
      <c r="C240" s="76">
        <v>2.0398380879104576</v>
      </c>
      <c r="E240" s="88">
        <f t="shared" si="14"/>
        <v>1.5382639260663878E-2</v>
      </c>
      <c r="F240" s="76">
        <v>1.5382639260663877</v>
      </c>
    </row>
    <row r="241" spans="1:6" x14ac:dyDescent="0.2">
      <c r="A241" s="44">
        <v>43556</v>
      </c>
      <c r="B241" s="88">
        <f t="shared" si="13"/>
        <v>2.077699488491885E-2</v>
      </c>
      <c r="C241" s="76">
        <v>2.0776994884918851</v>
      </c>
      <c r="E241" s="88">
        <f t="shared" si="14"/>
        <v>1.4637002000613726E-2</v>
      </c>
      <c r="F241" s="76">
        <v>1.4637002000613726</v>
      </c>
    </row>
    <row r="242" spans="1:6" x14ac:dyDescent="0.2">
      <c r="A242" s="44">
        <v>43586</v>
      </c>
      <c r="B242" s="88">
        <f t="shared" si="13"/>
        <v>2.1217268325823078E-2</v>
      </c>
      <c r="C242" s="76">
        <v>2.1217268325823078</v>
      </c>
      <c r="E242" s="88">
        <f t="shared" si="14"/>
        <v>1.4171334328234492E-2</v>
      </c>
      <c r="F242" s="76">
        <v>1.4171334328234493</v>
      </c>
    </row>
    <row r="243" spans="1:6" x14ac:dyDescent="0.2">
      <c r="A243" s="44">
        <v>43617</v>
      </c>
      <c r="B243" s="88">
        <f t="shared" si="13"/>
        <v>2.1590500500261636E-2</v>
      </c>
      <c r="C243" s="76">
        <v>2.1590500500261638</v>
      </c>
      <c r="E243" s="88">
        <f t="shared" si="14"/>
        <v>1.420773416081696E-2</v>
      </c>
      <c r="F243" s="76">
        <v>1.4207734160816961</v>
      </c>
    </row>
    <row r="244" spans="1:6" x14ac:dyDescent="0.2">
      <c r="A244" s="44">
        <v>43647</v>
      </c>
      <c r="B244" s="88">
        <f t="shared" si="13"/>
        <v>2.1781453769636586E-2</v>
      </c>
      <c r="C244" s="76">
        <v>2.1781453769636587</v>
      </c>
      <c r="E244" s="88">
        <f t="shared" si="14"/>
        <v>1.4710247786711818E-2</v>
      </c>
      <c r="F244" s="76">
        <v>1.4710247786711819</v>
      </c>
    </row>
    <row r="245" spans="1:6" x14ac:dyDescent="0.2">
      <c r="A245" s="44">
        <v>43678</v>
      </c>
      <c r="B245" s="88">
        <f t="shared" si="13"/>
        <v>2.1908634116715051E-2</v>
      </c>
      <c r="C245" s="76">
        <v>2.1908634116715051</v>
      </c>
      <c r="E245" s="88">
        <f t="shared" si="14"/>
        <v>1.5356533615000787E-2</v>
      </c>
      <c r="F245" s="76">
        <v>1.5356533615000787</v>
      </c>
    </row>
    <row r="246" spans="1:6" x14ac:dyDescent="0.2">
      <c r="A246" s="44">
        <v>43709</v>
      </c>
      <c r="B246" s="88">
        <f t="shared" si="13"/>
        <v>2.1909710075113928E-2</v>
      </c>
      <c r="C246" s="76">
        <v>2.1909710075113926</v>
      </c>
      <c r="E246" s="88">
        <f t="shared" si="14"/>
        <v>1.5984334246186206E-2</v>
      </c>
      <c r="F246" s="76">
        <v>1.5984334246186207</v>
      </c>
    </row>
  </sheetData>
  <mergeCells count="2">
    <mergeCell ref="E4:F4"/>
    <mergeCell ref="B4:C4"/>
  </mergeCells>
  <phoneticPr fontId="5" type="noConversion"/>
  <hyperlinks>
    <hyperlink ref="Q2" location="Contents!A1" display="Contents page" xr:uid="{00000000-0004-0000-1D00-000000000000}"/>
    <hyperlink ref="A3" location="'Figure 7'!A1" display="Figure 7" xr:uid="{00000000-0004-0000-1D00-000001000000}"/>
    <hyperlink ref="L3" location="'Figure 6'!A1" display="Figure 6" xr:uid="{00000000-0004-0000-1D00-000002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G7"/>
  <sheetViews>
    <sheetView zoomScale="140" zoomScaleNormal="140" workbookViewId="0"/>
  </sheetViews>
  <sheetFormatPr defaultColWidth="9" defaultRowHeight="10.5" x14ac:dyDescent="0.15"/>
  <cols>
    <col min="1" max="1" width="21.85546875" customWidth="1"/>
    <col min="2" max="2" width="11.85546875" customWidth="1"/>
    <col min="3" max="3" width="11" customWidth="1"/>
    <col min="4" max="4" width="16.5703125" customWidth="1"/>
    <col min="5" max="5" width="13" customWidth="1"/>
    <col min="7" max="7" width="15" customWidth="1"/>
  </cols>
  <sheetData>
    <row r="1" spans="1:7" ht="27.75" customHeight="1" x14ac:dyDescent="0.15">
      <c r="A1" s="190" t="s">
        <v>365</v>
      </c>
      <c r="B1" s="115"/>
      <c r="C1" s="115"/>
      <c r="D1" s="115"/>
      <c r="E1" s="115"/>
      <c r="G1" s="182" t="s">
        <v>366</v>
      </c>
    </row>
    <row r="2" spans="1:7" ht="11.25" x14ac:dyDescent="0.15">
      <c r="A2" s="115" t="s">
        <v>12</v>
      </c>
      <c r="B2" s="115" t="s">
        <v>133</v>
      </c>
      <c r="C2" s="115" t="s">
        <v>132</v>
      </c>
      <c r="D2" s="121" t="s">
        <v>137</v>
      </c>
      <c r="E2" s="121" t="s">
        <v>138</v>
      </c>
    </row>
    <row r="3" spans="1:7" ht="11.25" x14ac:dyDescent="0.15">
      <c r="A3" s="115" t="s">
        <v>15</v>
      </c>
      <c r="B3" s="251">
        <v>420</v>
      </c>
      <c r="C3" s="266">
        <v>235.6</v>
      </c>
      <c r="D3" s="270">
        <v>-6.55117679741124E-3</v>
      </c>
      <c r="E3" s="270">
        <v>9.2443367767838236E-3</v>
      </c>
    </row>
    <row r="4" spans="1:7" ht="11.25" x14ac:dyDescent="0.15">
      <c r="A4" s="115" t="s">
        <v>142</v>
      </c>
      <c r="B4" s="251">
        <v>320</v>
      </c>
      <c r="C4" s="266">
        <v>237.54840869621381</v>
      </c>
      <c r="D4" s="270">
        <v>6.9850335023811105E-3</v>
      </c>
      <c r="E4" s="270">
        <v>5.1616984455324477E-2</v>
      </c>
    </row>
    <row r="5" spans="1:7" ht="11.25" x14ac:dyDescent="0.15">
      <c r="A5" s="115" t="s">
        <v>14</v>
      </c>
      <c r="B5" s="251">
        <v>400</v>
      </c>
      <c r="C5" s="266">
        <v>233.50200624665516</v>
      </c>
      <c r="D5" s="270">
        <v>-4.8322546029880842E-3</v>
      </c>
      <c r="E5" s="270">
        <v>1.4469932775067251E-2</v>
      </c>
    </row>
    <row r="6" spans="1:7" ht="11.25" x14ac:dyDescent="0.15">
      <c r="A6" s="115"/>
      <c r="B6" s="117"/>
      <c r="C6" s="115"/>
      <c r="D6" s="115"/>
      <c r="E6" s="115"/>
    </row>
    <row r="7" spans="1:7" ht="11.25" x14ac:dyDescent="0.15">
      <c r="A7" s="115"/>
      <c r="B7" s="115" t="s">
        <v>146</v>
      </c>
      <c r="C7" s="115"/>
      <c r="D7" s="115"/>
      <c r="E7" s="115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K20"/>
  <sheetViews>
    <sheetView zoomScale="130" zoomScaleNormal="130" workbookViewId="0"/>
  </sheetViews>
  <sheetFormatPr defaultColWidth="9" defaultRowHeight="10.5" x14ac:dyDescent="0.15"/>
  <cols>
    <col min="1" max="1" width="24.28515625" customWidth="1"/>
    <col min="2" max="4" width="15.7109375" customWidth="1"/>
    <col min="7" max="7" width="15.85546875" customWidth="1"/>
  </cols>
  <sheetData>
    <row r="1" spans="1:11" ht="33" customHeight="1" x14ac:dyDescent="0.15">
      <c r="A1" s="190" t="s">
        <v>391</v>
      </c>
      <c r="G1" s="182" t="s">
        <v>366</v>
      </c>
    </row>
    <row r="3" spans="1:11" s="11" customFormat="1" x14ac:dyDescent="0.15">
      <c r="A3" s="11" t="s">
        <v>30</v>
      </c>
      <c r="B3" s="12" t="s">
        <v>133</v>
      </c>
      <c r="C3" s="13" t="s">
        <v>134</v>
      </c>
      <c r="D3" s="13" t="s">
        <v>135</v>
      </c>
      <c r="E3" s="11" t="s">
        <v>435</v>
      </c>
      <c r="F3" s="11" t="s">
        <v>436</v>
      </c>
    </row>
    <row r="4" spans="1:11" s="11" customFormat="1" ht="17.25" customHeight="1" x14ac:dyDescent="0.15">
      <c r="A4" s="10" t="s">
        <v>60</v>
      </c>
      <c r="B4" s="12"/>
      <c r="C4" s="13"/>
      <c r="D4" s="13"/>
      <c r="G4" s="10"/>
      <c r="H4" s="10"/>
      <c r="I4" s="10"/>
      <c r="J4" s="10"/>
      <c r="K4" s="10"/>
    </row>
    <row r="5" spans="1:11" ht="11.25" x14ac:dyDescent="0.2">
      <c r="A5" t="s">
        <v>16</v>
      </c>
      <c r="B5" s="281">
        <v>490</v>
      </c>
      <c r="C5" s="103">
        <v>-2.0000000000000018E-2</v>
      </c>
      <c r="D5" s="103">
        <v>2.0833333333333259E-2</v>
      </c>
      <c r="E5" s="271"/>
      <c r="F5" s="271"/>
      <c r="J5" s="1"/>
      <c r="K5" s="1"/>
    </row>
    <row r="6" spans="1:11" ht="11.25" x14ac:dyDescent="0.2">
      <c r="A6" t="s">
        <v>17</v>
      </c>
      <c r="B6" s="281">
        <v>470</v>
      </c>
      <c r="C6" s="103">
        <v>0</v>
      </c>
      <c r="D6" s="103">
        <v>2.1739130434782705E-2</v>
      </c>
      <c r="E6" s="271"/>
      <c r="F6" s="271"/>
      <c r="J6" s="1"/>
      <c r="K6" s="1"/>
    </row>
    <row r="7" spans="1:11" ht="11.25" x14ac:dyDescent="0.2">
      <c r="A7" t="s">
        <v>18</v>
      </c>
      <c r="B7" s="281">
        <v>480</v>
      </c>
      <c r="C7" s="103">
        <v>0</v>
      </c>
      <c r="D7" s="103">
        <v>3.2258064516129004E-2</v>
      </c>
      <c r="E7" s="271"/>
      <c r="F7" s="271"/>
      <c r="J7" s="1"/>
      <c r="K7" s="1"/>
    </row>
    <row r="8" spans="1:11" ht="11.25" x14ac:dyDescent="0.2">
      <c r="A8" t="s">
        <v>19</v>
      </c>
      <c r="B8" s="281">
        <v>380</v>
      </c>
      <c r="C8" s="103">
        <v>0</v>
      </c>
      <c r="D8" s="103">
        <v>0</v>
      </c>
      <c r="E8" s="271"/>
      <c r="F8" s="271"/>
      <c r="J8" s="1"/>
      <c r="K8" s="1"/>
    </row>
    <row r="9" spans="1:11" ht="11.25" x14ac:dyDescent="0.2">
      <c r="A9" t="s">
        <v>20</v>
      </c>
      <c r="B9" s="281">
        <v>400</v>
      </c>
      <c r="C9" s="103">
        <v>0</v>
      </c>
      <c r="D9" s="103">
        <v>0</v>
      </c>
      <c r="E9" s="271"/>
      <c r="F9" s="271"/>
      <c r="J9" s="1"/>
      <c r="K9" s="1"/>
    </row>
    <row r="10" spans="1:11" ht="11.25" x14ac:dyDescent="0.2">
      <c r="A10" t="s">
        <v>21</v>
      </c>
      <c r="B10" s="281">
        <v>400</v>
      </c>
      <c r="C10" s="103">
        <v>0</v>
      </c>
      <c r="D10" s="103">
        <v>0</v>
      </c>
      <c r="E10" s="271"/>
      <c r="F10" s="271"/>
      <c r="J10" s="1"/>
      <c r="K10" s="1"/>
    </row>
    <row r="11" spans="1:11" ht="11.25" x14ac:dyDescent="0.2">
      <c r="A11" t="s">
        <v>22</v>
      </c>
      <c r="B11" s="281">
        <v>410</v>
      </c>
      <c r="C11" s="103">
        <v>0</v>
      </c>
      <c r="D11" s="103">
        <v>2.4999999999999911E-2</v>
      </c>
      <c r="E11" s="271"/>
      <c r="F11" s="271"/>
      <c r="J11" s="1"/>
      <c r="K11" s="1"/>
    </row>
    <row r="12" spans="1:11" ht="11.25" x14ac:dyDescent="0.2">
      <c r="A12" t="s">
        <v>23</v>
      </c>
      <c r="B12" s="281">
        <v>375</v>
      </c>
      <c r="C12" s="103">
        <v>-1.3157894736842146E-2</v>
      </c>
      <c r="D12" s="103">
        <v>0</v>
      </c>
      <c r="E12" s="271"/>
      <c r="F12" s="271"/>
      <c r="J12" s="1"/>
      <c r="K12" s="1"/>
    </row>
    <row r="13" spans="1:11" ht="11.25" x14ac:dyDescent="0.2">
      <c r="A13" t="s">
        <v>24</v>
      </c>
      <c r="B13" s="281">
        <v>390</v>
      </c>
      <c r="C13" s="103">
        <v>0</v>
      </c>
      <c r="D13" s="103">
        <v>2.6315789473684292E-2</v>
      </c>
      <c r="E13" s="271"/>
      <c r="F13" s="271"/>
      <c r="J13" s="1"/>
      <c r="K13" s="1"/>
    </row>
    <row r="14" spans="1:11" ht="18" customHeight="1" x14ac:dyDescent="0.2">
      <c r="A14" s="10" t="s">
        <v>142</v>
      </c>
      <c r="B14" s="281"/>
      <c r="C14" s="282"/>
      <c r="D14" s="103"/>
      <c r="E14" s="271"/>
      <c r="F14" s="271"/>
      <c r="J14" s="1"/>
      <c r="K14" s="1"/>
    </row>
    <row r="15" spans="1:11" ht="11.25" x14ac:dyDescent="0.2">
      <c r="A15" t="s">
        <v>25</v>
      </c>
      <c r="B15" s="281">
        <v>360</v>
      </c>
      <c r="C15" s="103">
        <v>0</v>
      </c>
      <c r="D15" s="103">
        <v>5.8823529411764719E-2</v>
      </c>
      <c r="E15" s="271"/>
      <c r="F15" s="271"/>
      <c r="J15" s="1"/>
      <c r="K15" s="1"/>
    </row>
    <row r="16" spans="1:11" ht="11.25" x14ac:dyDescent="0.2">
      <c r="A16" t="s">
        <v>26</v>
      </c>
      <c r="B16" s="281">
        <v>295</v>
      </c>
      <c r="C16" s="103">
        <v>-1.6666666666666718E-2</v>
      </c>
      <c r="D16" s="103">
        <v>5.3571428571428603E-2</v>
      </c>
      <c r="E16" s="271"/>
      <c r="F16" s="271"/>
      <c r="J16" s="1"/>
      <c r="K16" s="1"/>
    </row>
    <row r="17" spans="1:11" ht="11.25" x14ac:dyDescent="0.2">
      <c r="A17" t="s">
        <v>61</v>
      </c>
      <c r="B17" s="281">
        <v>310</v>
      </c>
      <c r="C17" s="103">
        <v>3.3333333333333437E-2</v>
      </c>
      <c r="D17" s="103">
        <v>5.0847457627118731E-2</v>
      </c>
      <c r="E17" s="271"/>
      <c r="F17" s="271"/>
      <c r="J17" s="1"/>
      <c r="K17" s="1"/>
    </row>
    <row r="18" spans="1:11" ht="11.25" x14ac:dyDescent="0.2">
      <c r="A18" t="s">
        <v>28</v>
      </c>
      <c r="B18" s="281">
        <v>310</v>
      </c>
      <c r="C18" s="103">
        <v>1.6393442622950838E-2</v>
      </c>
      <c r="D18" s="103">
        <v>3.3333333333333437E-2</v>
      </c>
      <c r="E18" s="271"/>
      <c r="F18" s="271"/>
      <c r="J18" s="1"/>
      <c r="K18" s="1"/>
    </row>
    <row r="19" spans="1:11" ht="11.25" x14ac:dyDescent="0.2">
      <c r="A19" t="s">
        <v>29</v>
      </c>
      <c r="B19" s="281">
        <v>310</v>
      </c>
      <c r="C19" s="103">
        <v>3.3333333333333437E-2</v>
      </c>
      <c r="D19" s="103">
        <v>3.3333333333333437E-2</v>
      </c>
      <c r="J19" s="1"/>
      <c r="K19" s="1"/>
    </row>
    <row r="20" spans="1:11" x14ac:dyDescent="0.15">
      <c r="D20" s="9"/>
    </row>
  </sheetData>
  <phoneticPr fontId="0" type="noConversion"/>
  <hyperlinks>
    <hyperlink ref="G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P18"/>
  <sheetViews>
    <sheetView zoomScale="140" zoomScaleNormal="140" workbookViewId="0"/>
  </sheetViews>
  <sheetFormatPr defaultColWidth="9" defaultRowHeight="11.25" x14ac:dyDescent="0.2"/>
  <cols>
    <col min="1" max="1" width="20.5703125" style="282" customWidth="1"/>
    <col min="2" max="4" width="12.7109375" style="282" customWidth="1"/>
    <col min="5" max="5" width="9" style="282"/>
    <col min="6" max="6" width="9.140625" style="282" customWidth="1"/>
    <col min="7" max="7" width="14.42578125" style="282" customWidth="1"/>
    <col min="8" max="16384" width="9" style="282"/>
  </cols>
  <sheetData>
    <row r="1" spans="1:16" ht="30.75" customHeight="1" x14ac:dyDescent="0.2">
      <c r="A1" s="283" t="s">
        <v>392</v>
      </c>
      <c r="G1" s="284" t="s">
        <v>366</v>
      </c>
    </row>
    <row r="3" spans="1:16" ht="20.25" customHeight="1" x14ac:dyDescent="0.2">
      <c r="A3" s="285" t="s">
        <v>290</v>
      </c>
      <c r="B3" s="286" t="s">
        <v>133</v>
      </c>
      <c r="C3" s="174" t="s">
        <v>137</v>
      </c>
      <c r="D3" s="174" t="s">
        <v>138</v>
      </c>
      <c r="F3" s="282" t="s">
        <v>435</v>
      </c>
      <c r="G3" s="282" t="s">
        <v>436</v>
      </c>
    </row>
    <row r="4" spans="1:16" ht="17.25" customHeight="1" x14ac:dyDescent="0.2">
      <c r="A4" s="285" t="s">
        <v>60</v>
      </c>
      <c r="B4" s="287"/>
      <c r="C4" s="237"/>
      <c r="D4" s="237"/>
      <c r="H4" s="288"/>
    </row>
    <row r="5" spans="1:16" x14ac:dyDescent="0.2">
      <c r="A5" s="282" t="s">
        <v>31</v>
      </c>
      <c r="B5" s="287">
        <v>380</v>
      </c>
      <c r="C5" s="103">
        <v>-1.3363028953229383E-2</v>
      </c>
      <c r="D5" s="103">
        <v>0</v>
      </c>
      <c r="E5" s="103"/>
      <c r="F5" s="103"/>
      <c r="G5" s="103"/>
      <c r="H5" s="103"/>
    </row>
    <row r="6" spans="1:16" x14ac:dyDescent="0.2">
      <c r="A6" s="282" t="s">
        <v>32</v>
      </c>
      <c r="B6" s="287">
        <v>450</v>
      </c>
      <c r="C6" s="103">
        <v>0</v>
      </c>
      <c r="D6" s="103">
        <v>1.1363636363636243E-2</v>
      </c>
      <c r="E6" s="103"/>
      <c r="F6" s="103"/>
      <c r="G6" s="103"/>
      <c r="H6" s="103"/>
    </row>
    <row r="7" spans="1:16" x14ac:dyDescent="0.2">
      <c r="A7" s="282" t="s">
        <v>33</v>
      </c>
      <c r="B7" s="287">
        <v>470</v>
      </c>
      <c r="C7" s="103">
        <v>-1.6181229773463146E-3</v>
      </c>
      <c r="D7" s="103">
        <v>5.2901023890784993E-2</v>
      </c>
      <c r="E7" s="103"/>
      <c r="F7" s="103"/>
      <c r="G7" s="103"/>
      <c r="H7" s="103"/>
    </row>
    <row r="8" spans="1:16" x14ac:dyDescent="0.2">
      <c r="A8" s="282" t="s">
        <v>34</v>
      </c>
      <c r="B8" s="287">
        <v>440</v>
      </c>
      <c r="C8" s="103">
        <v>-4.7393364928910442E-3</v>
      </c>
      <c r="D8" s="103">
        <v>8.1240768094537064E-3</v>
      </c>
      <c r="E8" s="103"/>
      <c r="F8" s="103"/>
      <c r="G8" s="103"/>
      <c r="H8" s="103"/>
    </row>
    <row r="9" spans="1:16" x14ac:dyDescent="0.2">
      <c r="A9" s="282" t="s">
        <v>35</v>
      </c>
      <c r="B9" s="287">
        <v>400</v>
      </c>
      <c r="C9" s="103">
        <v>-1.3133208255159512E-2</v>
      </c>
      <c r="D9" s="103">
        <v>-1.8975332068311701E-3</v>
      </c>
      <c r="E9" s="103"/>
      <c r="F9" s="103"/>
      <c r="G9" s="103"/>
      <c r="H9" s="103"/>
      <c r="K9" s="103"/>
      <c r="L9" s="103"/>
      <c r="M9" s="103"/>
      <c r="N9" s="103"/>
      <c r="O9" s="103"/>
      <c r="P9" s="103"/>
    </row>
    <row r="10" spans="1:16" x14ac:dyDescent="0.2">
      <c r="A10" s="282" t="s">
        <v>36</v>
      </c>
      <c r="B10" s="287">
        <v>430</v>
      </c>
      <c r="C10" s="103">
        <v>-9.7624471200785656E-4</v>
      </c>
      <c r="D10" s="103">
        <v>1.4876033057851012E-2</v>
      </c>
      <c r="E10" s="103"/>
      <c r="F10" s="103"/>
      <c r="G10" s="103"/>
      <c r="H10" s="103"/>
      <c r="K10" s="103"/>
      <c r="L10" s="103"/>
      <c r="M10" s="103"/>
      <c r="N10" s="103"/>
      <c r="O10" s="103"/>
      <c r="P10" s="103"/>
    </row>
    <row r="11" spans="1:16" ht="20.25" customHeight="1" x14ac:dyDescent="0.2">
      <c r="A11" s="285" t="s">
        <v>142</v>
      </c>
      <c r="B11" s="287"/>
      <c r="C11" s="103"/>
      <c r="D11" s="103"/>
      <c r="E11" s="103"/>
      <c r="F11" s="103"/>
      <c r="G11" s="103"/>
      <c r="H11" s="103"/>
    </row>
    <row r="12" spans="1:16" x14ac:dyDescent="0.2">
      <c r="A12" s="282" t="s">
        <v>31</v>
      </c>
      <c r="B12" s="287">
        <v>195</v>
      </c>
      <c r="C12" s="103">
        <v>2.7397260273972712E-2</v>
      </c>
      <c r="D12" s="103">
        <v>7.9136690647481966E-2</v>
      </c>
      <c r="E12" s="103"/>
      <c r="F12" s="103"/>
      <c r="G12" s="103"/>
      <c r="H12" s="103"/>
      <c r="K12" s="103"/>
      <c r="L12" s="103"/>
    </row>
    <row r="13" spans="1:16" x14ac:dyDescent="0.2">
      <c r="A13" s="282" t="s">
        <v>32</v>
      </c>
      <c r="B13" s="287">
        <v>260</v>
      </c>
      <c r="C13" s="103">
        <v>0</v>
      </c>
      <c r="D13" s="103">
        <v>1.9607843137254832E-2</v>
      </c>
      <c r="E13" s="103"/>
      <c r="F13" s="103"/>
      <c r="G13" s="103"/>
      <c r="H13" s="103"/>
      <c r="K13" s="103"/>
      <c r="L13" s="103"/>
    </row>
    <row r="14" spans="1:16" x14ac:dyDescent="0.2">
      <c r="A14" s="282" t="s">
        <v>33</v>
      </c>
      <c r="B14" s="287">
        <v>340</v>
      </c>
      <c r="C14" s="103">
        <v>3.4220532319391372E-2</v>
      </c>
      <c r="D14" s="103">
        <v>6.25E-2</v>
      </c>
      <c r="E14" s="103"/>
      <c r="F14" s="103"/>
      <c r="G14" s="103"/>
      <c r="H14" s="103"/>
      <c r="K14" s="103"/>
      <c r="L14" s="103"/>
    </row>
    <row r="15" spans="1:16" x14ac:dyDescent="0.2">
      <c r="A15" s="282" t="s">
        <v>34</v>
      </c>
      <c r="B15" s="287">
        <v>280</v>
      </c>
      <c r="C15" s="103">
        <v>2.0220588235294157E-2</v>
      </c>
      <c r="D15" s="103">
        <v>6.7307692307692513E-2</v>
      </c>
      <c r="E15" s="103"/>
      <c r="F15" s="103"/>
      <c r="G15" s="103"/>
      <c r="H15" s="103"/>
      <c r="K15" s="103"/>
      <c r="L15" s="103"/>
    </row>
    <row r="16" spans="1:16" x14ac:dyDescent="0.2">
      <c r="A16" s="282" t="s">
        <v>35</v>
      </c>
      <c r="B16" s="287">
        <v>330</v>
      </c>
      <c r="C16" s="103">
        <v>-3.8610038610038533E-3</v>
      </c>
      <c r="D16" s="103">
        <v>5.0488599348534224E-2</v>
      </c>
      <c r="E16" s="103"/>
      <c r="F16" s="103"/>
      <c r="G16" s="103"/>
      <c r="H16" s="103"/>
      <c r="K16" s="103"/>
      <c r="L16" s="103"/>
    </row>
    <row r="17" spans="1:15" x14ac:dyDescent="0.2">
      <c r="A17" s="282" t="s">
        <v>36</v>
      </c>
      <c r="B17" s="287">
        <v>400</v>
      </c>
      <c r="C17" s="103">
        <v>1.9047619047619202E-2</v>
      </c>
      <c r="D17" s="103">
        <v>5.7312252964426991E-2</v>
      </c>
      <c r="E17" s="103"/>
      <c r="F17" s="103"/>
      <c r="G17" s="103"/>
      <c r="H17" s="103"/>
      <c r="J17" s="103"/>
      <c r="K17" s="103"/>
      <c r="L17" s="103"/>
      <c r="M17" s="103"/>
      <c r="N17" s="103"/>
      <c r="O17" s="103"/>
    </row>
    <row r="18" spans="1:15" x14ac:dyDescent="0.2">
      <c r="A18" s="282" t="s">
        <v>357</v>
      </c>
      <c r="G18" s="103"/>
      <c r="J18" s="103"/>
      <c r="K18" s="103"/>
      <c r="L18" s="103"/>
      <c r="M18" s="103"/>
      <c r="N18" s="103"/>
      <c r="O18" s="103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6"/>
  <sheetViews>
    <sheetView zoomScaleNormal="100" workbookViewId="0"/>
  </sheetViews>
  <sheetFormatPr defaultRowHeight="10.5" x14ac:dyDescent="0.15"/>
  <cols>
    <col min="13" max="13" width="15" customWidth="1"/>
  </cols>
  <sheetData>
    <row r="1" spans="1:13" ht="30.75" customHeight="1" x14ac:dyDescent="0.15">
      <c r="A1" s="181" t="s">
        <v>393</v>
      </c>
      <c r="M1" s="182" t="s">
        <v>366</v>
      </c>
    </row>
    <row r="3" spans="1:13" ht="14.25" x14ac:dyDescent="0.2">
      <c r="B3" s="59"/>
    </row>
    <row r="8" spans="1:13" ht="19.5" x14ac:dyDescent="0.25">
      <c r="J8" s="264"/>
    </row>
    <row r="16" spans="1:13" ht="24.75" x14ac:dyDescent="0.3">
      <c r="J16" s="165"/>
    </row>
  </sheetData>
  <hyperlinks>
    <hyperlink ref="M1" location="Contents!A1" display="Contents pag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"/>
  <sheetViews>
    <sheetView zoomScale="130" zoomScaleNormal="130" workbookViewId="0"/>
  </sheetViews>
  <sheetFormatPr defaultRowHeight="10.5" x14ac:dyDescent="0.15"/>
  <cols>
    <col min="14" max="14" width="16.28515625" customWidth="1"/>
  </cols>
  <sheetData>
    <row r="1" spans="1:16" ht="35.25" customHeight="1" x14ac:dyDescent="0.15">
      <c r="A1" s="181" t="s">
        <v>394</v>
      </c>
      <c r="N1" s="182" t="s">
        <v>366</v>
      </c>
    </row>
    <row r="3" spans="1:16" ht="14.25" x14ac:dyDescent="0.2">
      <c r="B3" s="59"/>
    </row>
    <row r="6" spans="1:16" ht="19.5" x14ac:dyDescent="0.25">
      <c r="K6" s="264"/>
    </row>
    <row r="16" spans="1:16" ht="24.75" x14ac:dyDescent="0.3">
      <c r="P16" s="165"/>
    </row>
  </sheetData>
  <hyperlinks>
    <hyperlink ref="N1" location="Contents!A1" display="Contents page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8"/>
  <sheetViews>
    <sheetView zoomScale="120" zoomScaleNormal="120" workbookViewId="0"/>
  </sheetViews>
  <sheetFormatPr defaultColWidth="9" defaultRowHeight="10.5" x14ac:dyDescent="0.15"/>
  <cols>
    <col min="1" max="1" width="32.42578125" style="24" customWidth="1"/>
    <col min="2" max="2" width="7.5703125" style="24" customWidth="1"/>
    <col min="3" max="3" width="28.140625" style="24" customWidth="1"/>
    <col min="4" max="4" width="12.7109375" style="24" customWidth="1"/>
    <col min="5" max="5" width="9" style="24"/>
    <col min="7" max="7" width="16.140625" customWidth="1"/>
    <col min="8" max="8" width="4" customWidth="1"/>
    <col min="9" max="9" width="16.140625" customWidth="1"/>
    <col min="13" max="16384" width="9" style="24"/>
  </cols>
  <sheetData>
    <row r="1" spans="1:12" ht="21" customHeight="1" x14ac:dyDescent="0.15">
      <c r="A1" s="91" t="s">
        <v>395</v>
      </c>
      <c r="G1" s="182" t="str">
        <f>'Figure 3'!$N$1</f>
        <v>Contents page</v>
      </c>
      <c r="H1" s="80"/>
      <c r="I1" s="182" t="s">
        <v>373</v>
      </c>
    </row>
    <row r="2" spans="1:12" x14ac:dyDescent="0.15">
      <c r="A2" s="25"/>
      <c r="B2" s="25"/>
      <c r="H2" s="80"/>
      <c r="I2" s="80"/>
    </row>
    <row r="3" spans="1:12" ht="21.75" customHeight="1" x14ac:dyDescent="0.15">
      <c r="A3" s="92" t="s">
        <v>358</v>
      </c>
      <c r="B3" s="92"/>
      <c r="C3" s="93" t="s">
        <v>359</v>
      </c>
      <c r="D3" s="32"/>
    </row>
    <row r="4" spans="1:12" ht="30" customHeight="1" x14ac:dyDescent="0.15">
      <c r="A4" s="10" t="s">
        <v>335</v>
      </c>
      <c r="C4"/>
    </row>
    <row r="5" spans="1:12" x14ac:dyDescent="0.15">
      <c r="A5" s="10" t="s">
        <v>15</v>
      </c>
      <c r="B5"/>
      <c r="C5"/>
      <c r="D5"/>
    </row>
    <row r="6" spans="1:12" x14ac:dyDescent="0.15">
      <c r="A6" s="64" t="s">
        <v>154</v>
      </c>
      <c r="B6" s="269">
        <v>650</v>
      </c>
      <c r="C6" t="s">
        <v>11</v>
      </c>
      <c r="D6" s="262">
        <v>280</v>
      </c>
    </row>
    <row r="7" spans="1:12" x14ac:dyDescent="0.15">
      <c r="A7" s="64" t="s">
        <v>162</v>
      </c>
      <c r="B7" s="269">
        <v>620</v>
      </c>
      <c r="C7" t="s">
        <v>249</v>
      </c>
      <c r="D7" s="262">
        <v>300</v>
      </c>
    </row>
    <row r="8" spans="1:12" x14ac:dyDescent="0.15">
      <c r="A8" s="64" t="s">
        <v>152</v>
      </c>
      <c r="B8" s="269">
        <v>600</v>
      </c>
      <c r="C8" t="s">
        <v>244</v>
      </c>
      <c r="D8" s="262">
        <v>310</v>
      </c>
    </row>
    <row r="9" spans="1:12" s="30" customFormat="1" x14ac:dyDescent="0.15">
      <c r="A9" s="64" t="s">
        <v>155</v>
      </c>
      <c r="B9" s="269">
        <v>600</v>
      </c>
      <c r="C9" t="s">
        <v>245</v>
      </c>
      <c r="D9" s="262">
        <v>310</v>
      </c>
      <c r="J9"/>
      <c r="K9"/>
      <c r="L9"/>
    </row>
    <row r="10" spans="1:12" x14ac:dyDescent="0.15">
      <c r="A10" s="64" t="s">
        <v>158</v>
      </c>
      <c r="B10" s="269">
        <v>600</v>
      </c>
      <c r="C10" t="s">
        <v>208</v>
      </c>
      <c r="D10" s="262">
        <v>310</v>
      </c>
    </row>
    <row r="11" spans="1:12" x14ac:dyDescent="0.15">
      <c r="A11" s="64" t="s">
        <v>167</v>
      </c>
      <c r="B11" s="269">
        <v>595</v>
      </c>
      <c r="C11" t="s">
        <v>8</v>
      </c>
      <c r="D11" s="262">
        <v>310</v>
      </c>
    </row>
    <row r="12" spans="1:12" x14ac:dyDescent="0.15">
      <c r="A12"/>
      <c r="B12" s="280"/>
      <c r="C12"/>
      <c r="D12" s="262"/>
    </row>
    <row r="13" spans="1:12" x14ac:dyDescent="0.15">
      <c r="A13" s="10" t="s">
        <v>142</v>
      </c>
      <c r="B13" s="37"/>
      <c r="C13" s="37"/>
      <c r="D13" s="269"/>
    </row>
    <row r="14" spans="1:12" x14ac:dyDescent="0.15">
      <c r="A14" s="64" t="s">
        <v>281</v>
      </c>
      <c r="B14" s="269">
        <v>370</v>
      </c>
      <c r="C14" s="268" t="s">
        <v>274</v>
      </c>
      <c r="D14" s="269">
        <v>180</v>
      </c>
    </row>
    <row r="15" spans="1:12" x14ac:dyDescent="0.15">
      <c r="A15" s="64" t="s">
        <v>276</v>
      </c>
      <c r="B15" s="269">
        <v>348</v>
      </c>
      <c r="C15" s="268" t="s">
        <v>275</v>
      </c>
      <c r="D15" s="269">
        <v>192</v>
      </c>
    </row>
    <row r="16" spans="1:12" x14ac:dyDescent="0.15">
      <c r="A16" s="64" t="s">
        <v>260</v>
      </c>
      <c r="B16" s="269">
        <v>328</v>
      </c>
      <c r="C16" s="268" t="s">
        <v>70</v>
      </c>
      <c r="D16" s="269">
        <v>220</v>
      </c>
    </row>
    <row r="17" spans="1:6" x14ac:dyDescent="0.15">
      <c r="A17" s="64" t="s">
        <v>256</v>
      </c>
      <c r="B17" s="269">
        <v>320</v>
      </c>
      <c r="C17" s="268" t="s">
        <v>2</v>
      </c>
      <c r="D17" s="269">
        <v>220</v>
      </c>
    </row>
    <row r="18" spans="1:6" x14ac:dyDescent="0.15">
      <c r="A18" s="64" t="s">
        <v>372</v>
      </c>
      <c r="B18" s="269">
        <v>320</v>
      </c>
      <c r="C18" s="268" t="s">
        <v>277</v>
      </c>
      <c r="D18" s="269">
        <v>225</v>
      </c>
    </row>
    <row r="19" spans="1:6" x14ac:dyDescent="0.15">
      <c r="A19" s="64" t="s">
        <v>261</v>
      </c>
      <c r="B19" s="269">
        <v>320</v>
      </c>
      <c r="C19" s="280"/>
      <c r="D19" s="269"/>
    </row>
    <row r="20" spans="1:6" ht="30" customHeight="1" x14ac:dyDescent="0.15">
      <c r="A20" s="10"/>
      <c r="B20" s="269"/>
      <c r="C20" s="280"/>
      <c r="D20" s="269"/>
    </row>
    <row r="21" spans="1:6" x14ac:dyDescent="0.15">
      <c r="A21" s="10" t="s">
        <v>15</v>
      </c>
      <c r="B21" s="269"/>
      <c r="C21" s="280"/>
      <c r="D21" s="269"/>
    </row>
    <row r="22" spans="1:6" x14ac:dyDescent="0.15">
      <c r="A22" s="64" t="s">
        <v>169</v>
      </c>
      <c r="B22" s="269">
        <v>998</v>
      </c>
      <c r="C22" t="s">
        <v>11</v>
      </c>
      <c r="D22" s="269">
        <v>330</v>
      </c>
    </row>
    <row r="23" spans="1:6" x14ac:dyDescent="0.15">
      <c r="A23" s="64" t="s">
        <v>148</v>
      </c>
      <c r="B23" s="269">
        <v>950</v>
      </c>
      <c r="C23" t="s">
        <v>249</v>
      </c>
      <c r="D23" s="269">
        <v>350</v>
      </c>
      <c r="E23"/>
    </row>
    <row r="24" spans="1:6" x14ac:dyDescent="0.15">
      <c r="A24" s="64" t="s">
        <v>149</v>
      </c>
      <c r="B24" s="269">
        <v>925</v>
      </c>
      <c r="C24" t="s">
        <v>208</v>
      </c>
      <c r="D24" s="269">
        <v>350</v>
      </c>
      <c r="E24"/>
    </row>
    <row r="25" spans="1:6" x14ac:dyDescent="0.15">
      <c r="A25" s="64" t="s">
        <v>158</v>
      </c>
      <c r="B25" s="269">
        <v>900</v>
      </c>
      <c r="C25" t="s">
        <v>205</v>
      </c>
      <c r="D25" s="269">
        <v>355</v>
      </c>
      <c r="E25"/>
    </row>
    <row r="26" spans="1:6" x14ac:dyDescent="0.15">
      <c r="A26" s="64" t="s">
        <v>166</v>
      </c>
      <c r="B26" s="269">
        <v>900</v>
      </c>
      <c r="C26" t="s">
        <v>246</v>
      </c>
      <c r="D26" s="269">
        <v>360</v>
      </c>
      <c r="E26"/>
    </row>
    <row r="27" spans="1:6" x14ac:dyDescent="0.15">
      <c r="A27" s="64" t="s">
        <v>189</v>
      </c>
      <c r="B27" s="269">
        <v>895</v>
      </c>
      <c r="C27" t="s">
        <v>206</v>
      </c>
      <c r="D27" s="269">
        <v>360</v>
      </c>
      <c r="E27"/>
    </row>
    <row r="28" spans="1:6" x14ac:dyDescent="0.15">
      <c r="B28" s="269"/>
      <c r="C28"/>
      <c r="D28" s="269"/>
      <c r="E28"/>
      <c r="F28" s="151"/>
    </row>
    <row r="29" spans="1:6" x14ac:dyDescent="0.15">
      <c r="B29" s="269"/>
      <c r="C29" s="280"/>
      <c r="D29" s="269"/>
    </row>
    <row r="30" spans="1:6" x14ac:dyDescent="0.15">
      <c r="B30" s="269"/>
      <c r="C30" s="280"/>
      <c r="D30" s="269"/>
    </row>
    <row r="31" spans="1:6" x14ac:dyDescent="0.15">
      <c r="A31" s="10" t="s">
        <v>143</v>
      </c>
      <c r="B31" s="269"/>
      <c r="C31" s="280"/>
      <c r="D31" s="269"/>
    </row>
    <row r="32" spans="1:6" x14ac:dyDescent="0.15">
      <c r="A32" s="268" t="s">
        <v>281</v>
      </c>
      <c r="B32" s="269">
        <v>480</v>
      </c>
      <c r="C32" s="24" t="s">
        <v>275</v>
      </c>
      <c r="D32" s="269">
        <v>240</v>
      </c>
    </row>
    <row r="33" spans="1:5" x14ac:dyDescent="0.15">
      <c r="A33" s="268" t="s">
        <v>276</v>
      </c>
      <c r="B33" s="269">
        <v>420</v>
      </c>
      <c r="C33" s="24" t="s">
        <v>273</v>
      </c>
      <c r="D33" s="269">
        <v>270</v>
      </c>
    </row>
    <row r="34" spans="1:5" x14ac:dyDescent="0.15">
      <c r="A34" s="268" t="s">
        <v>260</v>
      </c>
      <c r="B34" s="269">
        <v>415</v>
      </c>
      <c r="C34" s="24" t="s">
        <v>274</v>
      </c>
      <c r="D34" s="269">
        <v>270</v>
      </c>
    </row>
    <row r="35" spans="1:5" x14ac:dyDescent="0.15">
      <c r="A35" s="268" t="s">
        <v>256</v>
      </c>
      <c r="B35" s="269">
        <v>390</v>
      </c>
      <c r="C35" s="24" t="s">
        <v>277</v>
      </c>
      <c r="D35" s="269">
        <v>280</v>
      </c>
    </row>
    <row r="36" spans="1:5" x14ac:dyDescent="0.15">
      <c r="A36" s="268" t="s">
        <v>258</v>
      </c>
      <c r="B36" s="269">
        <v>390</v>
      </c>
      <c r="C36" t="s">
        <v>1</v>
      </c>
      <c r="D36" s="269">
        <v>288</v>
      </c>
      <c r="E36"/>
    </row>
    <row r="37" spans="1:5" x14ac:dyDescent="0.15">
      <c r="A37" s="24" t="s">
        <v>259</v>
      </c>
      <c r="B37" s="72">
        <v>380</v>
      </c>
      <c r="C37" t="s">
        <v>278</v>
      </c>
      <c r="D37" s="269">
        <v>290</v>
      </c>
    </row>
    <row r="38" spans="1:5" x14ac:dyDescent="0.15">
      <c r="A38" s="64" t="s">
        <v>261</v>
      </c>
      <c r="B38" s="72">
        <v>360</v>
      </c>
      <c r="C38"/>
      <c r="D38" s="72"/>
    </row>
  </sheetData>
  <sortState xmlns:xlrd2="http://schemas.microsoft.com/office/spreadsheetml/2017/richdata2" ref="H41:J76">
    <sortCondition ref="I41:I76"/>
  </sortState>
  <hyperlinks>
    <hyperlink ref="I1" location="'Table 11'!A1" display="Data source" xr:uid="{00000000-0004-0000-0800-000000000000}"/>
    <hyperlink ref="G1" location="Contents!A1" display="Contents!A1" xr:uid="{00000000-0004-0000-0800-000001000000}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0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from rental report - September quarter 2019</dc:title>
  <dc:subject>Rental Report</dc:subject>
  <dc:creator>Department of Health and Human Services</dc:creator>
  <cp:keywords>rental report, rental statistics, rental data</cp:keywords>
  <cp:lastModifiedBy>Alexander Inglis</cp:lastModifiedBy>
  <cp:lastPrinted>2019-08-07T01:55:30Z</cp:lastPrinted>
  <dcterms:created xsi:type="dcterms:W3CDTF">2006-02-21T05:00:41Z</dcterms:created>
  <dcterms:modified xsi:type="dcterms:W3CDTF">2019-11-25T04:37:43Z</dcterms:modified>
</cp:coreProperties>
</file>