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woo1006\Downloads\"/>
    </mc:Choice>
  </mc:AlternateContent>
  <xr:revisionPtr revIDLastSave="0" documentId="13_ncr:1_{0486FFD1-FAD9-4AA9-AE93-1F91EE0BBCE7}" xr6:coauthVersionLast="46" xr6:coauthVersionMax="47" xr10:uidLastSave="{00000000-0000-0000-0000-000000000000}"/>
  <bookViews>
    <workbookView xWindow="-110" yWindow="-110" windowWidth="19420" windowHeight="10420" tabRatio="749" firstSheet="8" activeTab="23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  <sheet name="Table 11 for documents" sheetId="115" r:id="rId32"/>
    <sheet name="Sheet1" sheetId="116" r:id="rId33"/>
  </sheets>
  <externalReferences>
    <externalReference r:id="rId34"/>
    <externalReference r:id="rId35"/>
  </externalReferences>
  <definedNames>
    <definedName name="_xlnm._FilterDatabase" localSheetId="23" hidden="1">'Table 11'!$A$3:$AS$162</definedName>
    <definedName name="_xlnm._FilterDatabase" localSheetId="31" hidden="1">'Table 11 for documents'!$A$2:$N$161</definedName>
    <definedName name="_xlnm._FilterDatabase" localSheetId="25" hidden="1">'Table 13'!$A$4:$V$84</definedName>
    <definedName name="_xlnm._FilterDatabase" localSheetId="26" hidden="1">'Table 14'!$A$3:$BM$83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Contents!$A$3:$D$29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56" i="8" l="1"/>
  <c r="E257" i="8"/>
  <c r="E258" i="8"/>
  <c r="E259" i="8"/>
  <c r="E260" i="8"/>
  <c r="E261" i="8"/>
  <c r="E262" i="8"/>
  <c r="E263" i="8"/>
  <c r="E264" i="8"/>
  <c r="B257" i="8"/>
  <c r="B258" i="8"/>
  <c r="B259" i="8"/>
  <c r="B260" i="8"/>
  <c r="B261" i="8"/>
  <c r="B262" i="8"/>
  <c r="B263" i="8"/>
  <c r="B264" i="8"/>
  <c r="B265" i="8"/>
  <c r="F146" i="55" l="1"/>
  <c r="F145" i="55" s="1"/>
  <c r="F144" i="55" s="1"/>
  <c r="F143" i="55" s="1"/>
  <c r="E146" i="55"/>
  <c r="E145" i="55" s="1"/>
  <c r="D94" i="59"/>
  <c r="D93" i="59" s="1"/>
  <c r="D92" i="59" s="1"/>
  <c r="C92" i="59"/>
  <c r="C93" i="59"/>
  <c r="C94" i="59"/>
  <c r="E94" i="59"/>
  <c r="E93" i="59" s="1"/>
  <c r="E92" i="59" s="1"/>
  <c r="K89" i="59"/>
  <c r="K90" i="59"/>
  <c r="K91" i="59"/>
  <c r="K92" i="59"/>
  <c r="K93" i="59"/>
  <c r="K94" i="59"/>
  <c r="H94" i="59"/>
  <c r="F142" i="55" l="1"/>
  <c r="F141" i="55" s="1"/>
  <c r="F140" i="55" s="1"/>
  <c r="F139" i="55" s="1"/>
  <c r="F138" i="55" s="1"/>
  <c r="E144" i="55"/>
  <c r="E143" i="55" s="1"/>
  <c r="E142" i="55" s="1"/>
  <c r="E141" i="55" s="1"/>
  <c r="E140" i="55" s="1"/>
  <c r="E139" i="55" s="1"/>
  <c r="E138" i="55" s="1"/>
  <c r="K84" i="59" l="1"/>
  <c r="K85" i="59"/>
  <c r="K86" i="59"/>
  <c r="K87" i="59"/>
  <c r="K88" i="59"/>
  <c r="H83" i="59"/>
  <c r="H84" i="59"/>
  <c r="H85" i="59"/>
  <c r="H86" i="59"/>
  <c r="H87" i="59"/>
  <c r="H88" i="59"/>
  <c r="H89" i="59"/>
  <c r="H90" i="59"/>
  <c r="H91" i="59"/>
  <c r="H92" i="59"/>
  <c r="H93" i="59"/>
  <c r="C5" i="67" l="1"/>
  <c r="D5" i="67"/>
  <c r="C6" i="67"/>
  <c r="D6" i="67"/>
  <c r="C7" i="67"/>
  <c r="D7" i="67"/>
  <c r="C8" i="67"/>
  <c r="D8" i="67"/>
  <c r="C9" i="67"/>
  <c r="D9" i="67"/>
  <c r="C10" i="67"/>
  <c r="D10" i="67"/>
  <c r="B251" i="8"/>
  <c r="B252" i="8"/>
  <c r="B253" i="8"/>
  <c r="B254" i="8"/>
  <c r="B255" i="8"/>
  <c r="B256" i="8"/>
  <c r="E252" i="8"/>
  <c r="E253" i="8"/>
  <c r="E254" i="8"/>
  <c r="E255" i="8"/>
  <c r="B235" i="8" l="1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E237" i="8"/>
  <c r="E238" i="8"/>
  <c r="E239" i="8"/>
  <c r="E240" i="8"/>
  <c r="E241" i="8"/>
  <c r="E242" i="8"/>
  <c r="E243" i="8"/>
  <c r="E244" i="8"/>
  <c r="E245" i="8"/>
  <c r="E246" i="8"/>
  <c r="E247" i="8"/>
  <c r="E248" i="8"/>
  <c r="E249" i="8"/>
  <c r="E250" i="8"/>
  <c r="E251" i="8"/>
  <c r="C79" i="59" l="1"/>
  <c r="C80" i="59"/>
  <c r="C81" i="59"/>
  <c r="C82" i="59"/>
  <c r="C83" i="59"/>
  <c r="C84" i="59"/>
  <c r="C85" i="59"/>
  <c r="C86" i="59"/>
  <c r="C87" i="59"/>
  <c r="C88" i="59"/>
  <c r="C89" i="59"/>
  <c r="C90" i="59"/>
  <c r="C91" i="59"/>
  <c r="E137" i="55" l="1"/>
  <c r="B3" i="1"/>
  <c r="K23" i="102" l="1" a="1"/>
  <c r="K23" i="102" s="1"/>
  <c r="R6" i="102" a="1"/>
  <c r="R6" i="102" s="1"/>
  <c r="O6" i="102" a="1"/>
  <c r="O6" i="102" s="1"/>
  <c r="R22" i="102" l="1" a="1"/>
  <c r="R22" i="102" s="1"/>
  <c r="K6" i="102" a="1"/>
  <c r="K6" i="102" s="1"/>
  <c r="O22" i="102" a="1"/>
  <c r="O22" i="102" s="1"/>
  <c r="H23" i="102" a="1"/>
  <c r="H23" i="102" s="1"/>
  <c r="H6" i="102" a="1"/>
  <c r="H6" i="102" s="1"/>
  <c r="F137" i="55" l="1"/>
  <c r="F136" i="55" s="1"/>
  <c r="F135" i="55" s="1"/>
  <c r="F134" i="55" s="1"/>
  <c r="F133" i="55" s="1"/>
  <c r="F132" i="55" s="1"/>
  <c r="F131" i="55" s="1"/>
  <c r="F130" i="55" s="1"/>
  <c r="C4" i="109" l="1"/>
  <c r="D4" i="109"/>
  <c r="E4" i="109"/>
  <c r="F4" i="109"/>
  <c r="G4" i="109"/>
  <c r="H4" i="109"/>
  <c r="I4" i="109"/>
  <c r="J4" i="109"/>
  <c r="K4" i="109"/>
  <c r="L4" i="109"/>
  <c r="M4" i="109"/>
  <c r="N4" i="109"/>
  <c r="O4" i="109"/>
  <c r="P4" i="109"/>
  <c r="Q4" i="109"/>
  <c r="C5" i="109"/>
  <c r="D5" i="109"/>
  <c r="E5" i="109"/>
  <c r="F5" i="109"/>
  <c r="G5" i="109"/>
  <c r="H5" i="109"/>
  <c r="I5" i="109"/>
  <c r="J5" i="109"/>
  <c r="K5" i="109"/>
  <c r="L5" i="109"/>
  <c r="M5" i="109"/>
  <c r="N5" i="109"/>
  <c r="O5" i="109"/>
  <c r="P5" i="109"/>
  <c r="Q5" i="109"/>
  <c r="C6" i="109"/>
  <c r="D6" i="109"/>
  <c r="E6" i="109"/>
  <c r="F6" i="109"/>
  <c r="G6" i="109"/>
  <c r="H6" i="109"/>
  <c r="I6" i="109"/>
  <c r="J6" i="109"/>
  <c r="K6" i="109"/>
  <c r="L6" i="109"/>
  <c r="M6" i="109"/>
  <c r="N6" i="109"/>
  <c r="O6" i="109"/>
  <c r="P6" i="109"/>
  <c r="Q6" i="109"/>
  <c r="C7" i="109"/>
  <c r="D7" i="109"/>
  <c r="E7" i="109"/>
  <c r="F7" i="109"/>
  <c r="G7" i="109"/>
  <c r="H7" i="109"/>
  <c r="I7" i="109"/>
  <c r="J7" i="109"/>
  <c r="K7" i="109"/>
  <c r="L7" i="109"/>
  <c r="M7" i="109"/>
  <c r="N7" i="109"/>
  <c r="O7" i="109"/>
  <c r="P7" i="109"/>
  <c r="Q7" i="109"/>
  <c r="C8" i="109"/>
  <c r="D8" i="109"/>
  <c r="E8" i="109"/>
  <c r="F8" i="109"/>
  <c r="G8" i="109"/>
  <c r="H8" i="109"/>
  <c r="I8" i="109"/>
  <c r="J8" i="109"/>
  <c r="K8" i="109"/>
  <c r="L8" i="109"/>
  <c r="M8" i="109"/>
  <c r="N8" i="109"/>
  <c r="O8" i="109"/>
  <c r="P8" i="109"/>
  <c r="Q8" i="109"/>
  <c r="C9" i="109"/>
  <c r="D9" i="109"/>
  <c r="E9" i="109"/>
  <c r="F9" i="109"/>
  <c r="G9" i="109"/>
  <c r="H9" i="109"/>
  <c r="I9" i="109"/>
  <c r="J9" i="109"/>
  <c r="K9" i="109"/>
  <c r="L9" i="109"/>
  <c r="M9" i="109"/>
  <c r="N9" i="109"/>
  <c r="O9" i="109"/>
  <c r="P9" i="109"/>
  <c r="Q9" i="109"/>
  <c r="C10" i="109"/>
  <c r="D10" i="109"/>
  <c r="E10" i="109"/>
  <c r="F10" i="109"/>
  <c r="G10" i="109"/>
  <c r="H10" i="109"/>
  <c r="I10" i="109"/>
  <c r="J10" i="109"/>
  <c r="K10" i="109"/>
  <c r="L10" i="109"/>
  <c r="M10" i="109"/>
  <c r="N10" i="109"/>
  <c r="O10" i="109"/>
  <c r="P10" i="109"/>
  <c r="Q10" i="109"/>
  <c r="C11" i="109"/>
  <c r="D11" i="109"/>
  <c r="E11" i="109"/>
  <c r="F11" i="109"/>
  <c r="G11" i="109"/>
  <c r="H11" i="109"/>
  <c r="I11" i="109"/>
  <c r="J11" i="109"/>
  <c r="K11" i="109"/>
  <c r="L11" i="109"/>
  <c r="M11" i="109"/>
  <c r="N11" i="109"/>
  <c r="O11" i="109"/>
  <c r="P11" i="109"/>
  <c r="Q11" i="109"/>
  <c r="C12" i="109"/>
  <c r="D12" i="109"/>
  <c r="E12" i="109"/>
  <c r="F12" i="109"/>
  <c r="G12" i="109"/>
  <c r="H12" i="109"/>
  <c r="I12" i="109"/>
  <c r="J12" i="109"/>
  <c r="K12" i="109"/>
  <c r="L12" i="109"/>
  <c r="M12" i="109"/>
  <c r="N12" i="109"/>
  <c r="O12" i="109"/>
  <c r="P12" i="109"/>
  <c r="Q12" i="109"/>
  <c r="C13" i="109"/>
  <c r="D13" i="109"/>
  <c r="E13" i="109"/>
  <c r="F13" i="109"/>
  <c r="G13" i="109"/>
  <c r="H13" i="109"/>
  <c r="I13" i="109"/>
  <c r="J13" i="109"/>
  <c r="K13" i="109"/>
  <c r="L13" i="109"/>
  <c r="M13" i="109"/>
  <c r="N13" i="109"/>
  <c r="O13" i="109"/>
  <c r="P13" i="109"/>
  <c r="Q13" i="109"/>
  <c r="C14" i="109"/>
  <c r="D14" i="109"/>
  <c r="E14" i="109"/>
  <c r="F14" i="109"/>
  <c r="G14" i="109"/>
  <c r="H14" i="109"/>
  <c r="I14" i="109"/>
  <c r="J14" i="109"/>
  <c r="K14" i="109"/>
  <c r="L14" i="109"/>
  <c r="M14" i="109"/>
  <c r="N14" i="109"/>
  <c r="O14" i="109"/>
  <c r="P14" i="109"/>
  <c r="Q14" i="109"/>
  <c r="C15" i="109"/>
  <c r="D15" i="109"/>
  <c r="E15" i="109"/>
  <c r="F15" i="109"/>
  <c r="G15" i="109"/>
  <c r="H15" i="109"/>
  <c r="I15" i="109"/>
  <c r="J15" i="109"/>
  <c r="K15" i="109"/>
  <c r="L15" i="109"/>
  <c r="M15" i="109"/>
  <c r="N15" i="109"/>
  <c r="O15" i="109"/>
  <c r="P15" i="109"/>
  <c r="Q15" i="109"/>
  <c r="C16" i="109"/>
  <c r="D16" i="109"/>
  <c r="E16" i="109"/>
  <c r="F16" i="109"/>
  <c r="G16" i="109"/>
  <c r="H16" i="109"/>
  <c r="I16" i="109"/>
  <c r="J16" i="109"/>
  <c r="K16" i="109"/>
  <c r="L16" i="109"/>
  <c r="M16" i="109"/>
  <c r="N16" i="109"/>
  <c r="O16" i="109"/>
  <c r="P16" i="109"/>
  <c r="Q16" i="109"/>
  <c r="C17" i="109"/>
  <c r="D17" i="109"/>
  <c r="E17" i="109"/>
  <c r="F17" i="109"/>
  <c r="G17" i="109"/>
  <c r="H17" i="109"/>
  <c r="I17" i="109"/>
  <c r="J17" i="109"/>
  <c r="K17" i="109"/>
  <c r="L17" i="109"/>
  <c r="M17" i="109"/>
  <c r="N17" i="109"/>
  <c r="O17" i="109"/>
  <c r="P17" i="109"/>
  <c r="Q17" i="109"/>
  <c r="C18" i="109"/>
  <c r="D18" i="109"/>
  <c r="E18" i="109"/>
  <c r="F18" i="109"/>
  <c r="G18" i="109"/>
  <c r="H18" i="109"/>
  <c r="I18" i="109"/>
  <c r="J18" i="109"/>
  <c r="K18" i="109"/>
  <c r="L18" i="109"/>
  <c r="M18" i="109"/>
  <c r="N18" i="109"/>
  <c r="O18" i="109"/>
  <c r="P18" i="109"/>
  <c r="Q18" i="109"/>
  <c r="C19" i="109"/>
  <c r="D19" i="109"/>
  <c r="E19" i="109"/>
  <c r="F19" i="109"/>
  <c r="G19" i="109"/>
  <c r="H19" i="109"/>
  <c r="I19" i="109"/>
  <c r="J19" i="109"/>
  <c r="K19" i="109"/>
  <c r="L19" i="109"/>
  <c r="M19" i="109"/>
  <c r="N19" i="109"/>
  <c r="O19" i="109"/>
  <c r="P19" i="109"/>
  <c r="Q19" i="109"/>
  <c r="C20" i="109"/>
  <c r="D20" i="109"/>
  <c r="E20" i="109"/>
  <c r="F20" i="109"/>
  <c r="G20" i="109"/>
  <c r="H20" i="109"/>
  <c r="I20" i="109"/>
  <c r="J20" i="109"/>
  <c r="K20" i="109"/>
  <c r="L20" i="109"/>
  <c r="M20" i="109"/>
  <c r="N20" i="109"/>
  <c r="O20" i="109"/>
  <c r="P20" i="109"/>
  <c r="Q20" i="109"/>
  <c r="C21" i="109"/>
  <c r="D21" i="109"/>
  <c r="E21" i="109"/>
  <c r="F21" i="109"/>
  <c r="G21" i="109"/>
  <c r="H21" i="109"/>
  <c r="I21" i="109"/>
  <c r="J21" i="109"/>
  <c r="K21" i="109"/>
  <c r="L21" i="109"/>
  <c r="M21" i="109"/>
  <c r="N21" i="109"/>
  <c r="O21" i="109"/>
  <c r="P21" i="109"/>
  <c r="Q21" i="109"/>
  <c r="C22" i="109"/>
  <c r="D22" i="109"/>
  <c r="E22" i="109"/>
  <c r="F22" i="109"/>
  <c r="G22" i="109"/>
  <c r="H22" i="109"/>
  <c r="I22" i="109"/>
  <c r="J22" i="109"/>
  <c r="K22" i="109"/>
  <c r="L22" i="109"/>
  <c r="M22" i="109"/>
  <c r="N22" i="109"/>
  <c r="O22" i="109"/>
  <c r="P22" i="109"/>
  <c r="Q22" i="109"/>
  <c r="C23" i="109"/>
  <c r="D23" i="109"/>
  <c r="E23" i="109"/>
  <c r="F23" i="109"/>
  <c r="G23" i="109"/>
  <c r="H23" i="109"/>
  <c r="I23" i="109"/>
  <c r="J23" i="109"/>
  <c r="K23" i="109"/>
  <c r="L23" i="109"/>
  <c r="M23" i="109"/>
  <c r="N23" i="109"/>
  <c r="O23" i="109"/>
  <c r="P23" i="109"/>
  <c r="Q23" i="109"/>
  <c r="C24" i="109"/>
  <c r="D24" i="109"/>
  <c r="E24" i="109"/>
  <c r="F24" i="109"/>
  <c r="G24" i="109"/>
  <c r="H24" i="109"/>
  <c r="I24" i="109"/>
  <c r="J24" i="109"/>
  <c r="K24" i="109"/>
  <c r="L24" i="109"/>
  <c r="M24" i="109"/>
  <c r="N24" i="109"/>
  <c r="O24" i="109"/>
  <c r="P24" i="109"/>
  <c r="Q24" i="109"/>
  <c r="C25" i="109"/>
  <c r="D25" i="109"/>
  <c r="E25" i="109"/>
  <c r="F25" i="109"/>
  <c r="G25" i="109"/>
  <c r="H25" i="109"/>
  <c r="I25" i="109"/>
  <c r="J25" i="109"/>
  <c r="K25" i="109"/>
  <c r="L25" i="109"/>
  <c r="M25" i="109"/>
  <c r="N25" i="109"/>
  <c r="O25" i="109"/>
  <c r="P25" i="109"/>
  <c r="Q25" i="109"/>
  <c r="C26" i="109"/>
  <c r="D26" i="109"/>
  <c r="E26" i="109"/>
  <c r="F26" i="109"/>
  <c r="G26" i="109"/>
  <c r="H26" i="109"/>
  <c r="I26" i="109"/>
  <c r="J26" i="109"/>
  <c r="K26" i="109"/>
  <c r="L26" i="109"/>
  <c r="M26" i="109"/>
  <c r="N26" i="109"/>
  <c r="O26" i="109"/>
  <c r="P26" i="109"/>
  <c r="Q26" i="109"/>
  <c r="C27" i="109"/>
  <c r="D27" i="109"/>
  <c r="E27" i="109"/>
  <c r="F27" i="109"/>
  <c r="G27" i="109"/>
  <c r="H27" i="109"/>
  <c r="I27" i="109"/>
  <c r="J27" i="109"/>
  <c r="K27" i="109"/>
  <c r="L27" i="109"/>
  <c r="M27" i="109"/>
  <c r="N27" i="109"/>
  <c r="O27" i="109"/>
  <c r="P27" i="109"/>
  <c r="Q27" i="109"/>
  <c r="C28" i="109"/>
  <c r="D28" i="109"/>
  <c r="E28" i="109"/>
  <c r="F28" i="109"/>
  <c r="G28" i="109"/>
  <c r="H28" i="109"/>
  <c r="I28" i="109"/>
  <c r="J28" i="109"/>
  <c r="K28" i="109"/>
  <c r="L28" i="109"/>
  <c r="M28" i="109"/>
  <c r="N28" i="109"/>
  <c r="O28" i="109"/>
  <c r="P28" i="109"/>
  <c r="Q28" i="109"/>
  <c r="C29" i="109"/>
  <c r="D29" i="109"/>
  <c r="E29" i="109"/>
  <c r="F29" i="109"/>
  <c r="G29" i="109"/>
  <c r="H29" i="109"/>
  <c r="I29" i="109"/>
  <c r="J29" i="109"/>
  <c r="K29" i="109"/>
  <c r="L29" i="109"/>
  <c r="M29" i="109"/>
  <c r="N29" i="109"/>
  <c r="O29" i="109"/>
  <c r="P29" i="109"/>
  <c r="Q29" i="109"/>
  <c r="C30" i="109"/>
  <c r="D30" i="109"/>
  <c r="E30" i="109"/>
  <c r="F30" i="109"/>
  <c r="G30" i="109"/>
  <c r="H30" i="109"/>
  <c r="I30" i="109"/>
  <c r="J30" i="109"/>
  <c r="K30" i="109"/>
  <c r="L30" i="109"/>
  <c r="M30" i="109"/>
  <c r="N30" i="109"/>
  <c r="O30" i="109"/>
  <c r="P30" i="109"/>
  <c r="Q30" i="109"/>
  <c r="C31" i="109"/>
  <c r="D31" i="109"/>
  <c r="E31" i="109"/>
  <c r="F31" i="109"/>
  <c r="G31" i="109"/>
  <c r="H31" i="109"/>
  <c r="I31" i="109"/>
  <c r="J31" i="109"/>
  <c r="K31" i="109"/>
  <c r="L31" i="109"/>
  <c r="M31" i="109"/>
  <c r="N31" i="109"/>
  <c r="O31" i="109"/>
  <c r="P31" i="109"/>
  <c r="Q31" i="109"/>
  <c r="C32" i="109"/>
  <c r="D32" i="109"/>
  <c r="E32" i="109"/>
  <c r="F32" i="109"/>
  <c r="G32" i="109"/>
  <c r="H32" i="109"/>
  <c r="I32" i="109"/>
  <c r="J32" i="109"/>
  <c r="K32" i="109"/>
  <c r="L32" i="109"/>
  <c r="M32" i="109"/>
  <c r="N32" i="109"/>
  <c r="O32" i="109"/>
  <c r="P32" i="109"/>
  <c r="Q32" i="109"/>
  <c r="C33" i="109"/>
  <c r="D33" i="109"/>
  <c r="E33" i="109"/>
  <c r="F33" i="109"/>
  <c r="G33" i="109"/>
  <c r="H33" i="109"/>
  <c r="I33" i="109"/>
  <c r="J33" i="109"/>
  <c r="K33" i="109"/>
  <c r="L33" i="109"/>
  <c r="M33" i="109"/>
  <c r="N33" i="109"/>
  <c r="O33" i="109"/>
  <c r="P33" i="109"/>
  <c r="Q33" i="109"/>
  <c r="C34" i="109"/>
  <c r="D34" i="109"/>
  <c r="E34" i="109"/>
  <c r="F34" i="109"/>
  <c r="G34" i="109"/>
  <c r="H34" i="109"/>
  <c r="I34" i="109"/>
  <c r="J34" i="109"/>
  <c r="K34" i="109"/>
  <c r="L34" i="109"/>
  <c r="M34" i="109"/>
  <c r="N34" i="109"/>
  <c r="O34" i="109"/>
  <c r="P34" i="109"/>
  <c r="Q34" i="109"/>
  <c r="C35" i="109"/>
  <c r="D35" i="109"/>
  <c r="E35" i="109"/>
  <c r="F35" i="109"/>
  <c r="G35" i="109"/>
  <c r="H35" i="109"/>
  <c r="I35" i="109"/>
  <c r="J35" i="109"/>
  <c r="K35" i="109"/>
  <c r="L35" i="109"/>
  <c r="M35" i="109"/>
  <c r="N35" i="109"/>
  <c r="O35" i="109"/>
  <c r="P35" i="109"/>
  <c r="Q35" i="109"/>
  <c r="C36" i="109"/>
  <c r="D36" i="109"/>
  <c r="E36" i="109"/>
  <c r="F36" i="109"/>
  <c r="G36" i="109"/>
  <c r="H36" i="109"/>
  <c r="I36" i="109"/>
  <c r="J36" i="109"/>
  <c r="K36" i="109"/>
  <c r="L36" i="109"/>
  <c r="M36" i="109"/>
  <c r="N36" i="109"/>
  <c r="O36" i="109"/>
  <c r="P36" i="109"/>
  <c r="Q36" i="109"/>
  <c r="C37" i="109"/>
  <c r="D37" i="109"/>
  <c r="E37" i="109"/>
  <c r="F37" i="109"/>
  <c r="G37" i="109"/>
  <c r="H37" i="109"/>
  <c r="I37" i="109"/>
  <c r="J37" i="109"/>
  <c r="K37" i="109"/>
  <c r="L37" i="109"/>
  <c r="M37" i="109"/>
  <c r="N37" i="109"/>
  <c r="O37" i="109"/>
  <c r="P37" i="109"/>
  <c r="Q37" i="109"/>
  <c r="C38" i="109"/>
  <c r="D38" i="109"/>
  <c r="E38" i="109"/>
  <c r="F38" i="109"/>
  <c r="G38" i="109"/>
  <c r="H38" i="109"/>
  <c r="I38" i="109"/>
  <c r="J38" i="109"/>
  <c r="K38" i="109"/>
  <c r="L38" i="109"/>
  <c r="M38" i="109"/>
  <c r="N38" i="109"/>
  <c r="O38" i="109"/>
  <c r="P38" i="109"/>
  <c r="Q38" i="109"/>
  <c r="C39" i="109"/>
  <c r="D39" i="109"/>
  <c r="E39" i="109"/>
  <c r="F39" i="109"/>
  <c r="G39" i="109"/>
  <c r="H39" i="109"/>
  <c r="I39" i="109"/>
  <c r="J39" i="109"/>
  <c r="K39" i="109"/>
  <c r="L39" i="109"/>
  <c r="M39" i="109"/>
  <c r="N39" i="109"/>
  <c r="O39" i="109"/>
  <c r="P39" i="109"/>
  <c r="Q39" i="109"/>
  <c r="C40" i="109"/>
  <c r="D40" i="109"/>
  <c r="E40" i="109"/>
  <c r="F40" i="109"/>
  <c r="G40" i="109"/>
  <c r="H40" i="109"/>
  <c r="I40" i="109"/>
  <c r="J40" i="109"/>
  <c r="K40" i="109"/>
  <c r="L40" i="109"/>
  <c r="M40" i="109"/>
  <c r="N40" i="109"/>
  <c r="O40" i="109"/>
  <c r="P40" i="109"/>
  <c r="Q40" i="109"/>
  <c r="C41" i="109"/>
  <c r="D41" i="109"/>
  <c r="E41" i="109"/>
  <c r="F41" i="109"/>
  <c r="G41" i="109"/>
  <c r="H41" i="109"/>
  <c r="I41" i="109"/>
  <c r="J41" i="109"/>
  <c r="K41" i="109"/>
  <c r="L41" i="109"/>
  <c r="M41" i="109"/>
  <c r="N41" i="109"/>
  <c r="O41" i="109"/>
  <c r="P41" i="109"/>
  <c r="Q41" i="109"/>
  <c r="C42" i="109"/>
  <c r="D42" i="109"/>
  <c r="E42" i="109"/>
  <c r="F42" i="109"/>
  <c r="G42" i="109"/>
  <c r="H42" i="109"/>
  <c r="I42" i="109"/>
  <c r="J42" i="109"/>
  <c r="K42" i="109"/>
  <c r="L42" i="109"/>
  <c r="M42" i="109"/>
  <c r="N42" i="109"/>
  <c r="O42" i="109"/>
  <c r="P42" i="109"/>
  <c r="Q42" i="109"/>
  <c r="C43" i="109"/>
  <c r="D43" i="109"/>
  <c r="E43" i="109"/>
  <c r="F43" i="109"/>
  <c r="G43" i="109"/>
  <c r="H43" i="109"/>
  <c r="I43" i="109"/>
  <c r="J43" i="109"/>
  <c r="K43" i="109"/>
  <c r="L43" i="109"/>
  <c r="M43" i="109"/>
  <c r="N43" i="109"/>
  <c r="O43" i="109"/>
  <c r="P43" i="109"/>
  <c r="Q43" i="109"/>
  <c r="C44" i="109"/>
  <c r="D44" i="109"/>
  <c r="E44" i="109"/>
  <c r="F44" i="109"/>
  <c r="G44" i="109"/>
  <c r="H44" i="109"/>
  <c r="I44" i="109"/>
  <c r="J44" i="109"/>
  <c r="K44" i="109"/>
  <c r="L44" i="109"/>
  <c r="M44" i="109"/>
  <c r="N44" i="109"/>
  <c r="O44" i="109"/>
  <c r="P44" i="109"/>
  <c r="Q44" i="109"/>
  <c r="C45" i="109"/>
  <c r="D45" i="109"/>
  <c r="E45" i="109"/>
  <c r="F45" i="109"/>
  <c r="G45" i="109"/>
  <c r="H45" i="109"/>
  <c r="I45" i="109"/>
  <c r="J45" i="109"/>
  <c r="K45" i="109"/>
  <c r="L45" i="109"/>
  <c r="M45" i="109"/>
  <c r="N45" i="109"/>
  <c r="O45" i="109"/>
  <c r="P45" i="109"/>
  <c r="Q45" i="109"/>
  <c r="C46" i="109"/>
  <c r="D46" i="109"/>
  <c r="E46" i="109"/>
  <c r="F46" i="109"/>
  <c r="G46" i="109"/>
  <c r="H46" i="109"/>
  <c r="I46" i="109"/>
  <c r="J46" i="109"/>
  <c r="K46" i="109"/>
  <c r="L46" i="109"/>
  <c r="M46" i="109"/>
  <c r="N46" i="109"/>
  <c r="O46" i="109"/>
  <c r="P46" i="109"/>
  <c r="Q46" i="109"/>
  <c r="C47" i="109"/>
  <c r="D47" i="109"/>
  <c r="E47" i="109"/>
  <c r="F47" i="109"/>
  <c r="G47" i="109"/>
  <c r="H47" i="109"/>
  <c r="I47" i="109"/>
  <c r="J47" i="109"/>
  <c r="K47" i="109"/>
  <c r="L47" i="109"/>
  <c r="M47" i="109"/>
  <c r="N47" i="109"/>
  <c r="O47" i="109"/>
  <c r="P47" i="109"/>
  <c r="Q47" i="109"/>
  <c r="C48" i="109"/>
  <c r="D48" i="109"/>
  <c r="E48" i="109"/>
  <c r="F48" i="109"/>
  <c r="G48" i="109"/>
  <c r="H48" i="109"/>
  <c r="I48" i="109"/>
  <c r="J48" i="109"/>
  <c r="K48" i="109"/>
  <c r="L48" i="109"/>
  <c r="M48" i="109"/>
  <c r="N48" i="109"/>
  <c r="O48" i="109"/>
  <c r="P48" i="109"/>
  <c r="Q48" i="109"/>
  <c r="C49" i="109"/>
  <c r="D49" i="109"/>
  <c r="E49" i="109"/>
  <c r="F49" i="109"/>
  <c r="G49" i="109"/>
  <c r="H49" i="109"/>
  <c r="I49" i="109"/>
  <c r="J49" i="109"/>
  <c r="K49" i="109"/>
  <c r="L49" i="109"/>
  <c r="M49" i="109"/>
  <c r="N49" i="109"/>
  <c r="O49" i="109"/>
  <c r="P49" i="109"/>
  <c r="Q49" i="109"/>
  <c r="C50" i="109"/>
  <c r="D50" i="109"/>
  <c r="E50" i="109"/>
  <c r="F50" i="109"/>
  <c r="G50" i="109"/>
  <c r="H50" i="109"/>
  <c r="I50" i="109"/>
  <c r="J50" i="109"/>
  <c r="K50" i="109"/>
  <c r="L50" i="109"/>
  <c r="M50" i="109"/>
  <c r="N50" i="109"/>
  <c r="O50" i="109"/>
  <c r="P50" i="109"/>
  <c r="Q50" i="109"/>
  <c r="C51" i="109"/>
  <c r="D51" i="109"/>
  <c r="E51" i="109"/>
  <c r="F51" i="109"/>
  <c r="G51" i="109"/>
  <c r="H51" i="109"/>
  <c r="I51" i="109"/>
  <c r="J51" i="109"/>
  <c r="K51" i="109"/>
  <c r="L51" i="109"/>
  <c r="M51" i="109"/>
  <c r="N51" i="109"/>
  <c r="O51" i="109"/>
  <c r="P51" i="109"/>
  <c r="Q51" i="109"/>
  <c r="C52" i="109"/>
  <c r="D52" i="109"/>
  <c r="E52" i="109"/>
  <c r="F52" i="109"/>
  <c r="G52" i="109"/>
  <c r="H52" i="109"/>
  <c r="I52" i="109"/>
  <c r="J52" i="109"/>
  <c r="K52" i="109"/>
  <c r="L52" i="109"/>
  <c r="M52" i="109"/>
  <c r="N52" i="109"/>
  <c r="O52" i="109"/>
  <c r="P52" i="109"/>
  <c r="Q52" i="109"/>
  <c r="C53" i="109"/>
  <c r="D53" i="109"/>
  <c r="E53" i="109"/>
  <c r="F53" i="109"/>
  <c r="G53" i="109"/>
  <c r="H53" i="109"/>
  <c r="I53" i="109"/>
  <c r="J53" i="109"/>
  <c r="K53" i="109"/>
  <c r="L53" i="109"/>
  <c r="M53" i="109"/>
  <c r="N53" i="109"/>
  <c r="O53" i="109"/>
  <c r="P53" i="109"/>
  <c r="Q53" i="109"/>
  <c r="C54" i="109"/>
  <c r="D54" i="109"/>
  <c r="E54" i="109"/>
  <c r="F54" i="109"/>
  <c r="G54" i="109"/>
  <c r="H54" i="109"/>
  <c r="I54" i="109"/>
  <c r="J54" i="109"/>
  <c r="K54" i="109"/>
  <c r="L54" i="109"/>
  <c r="M54" i="109"/>
  <c r="N54" i="109"/>
  <c r="O54" i="109"/>
  <c r="P54" i="109"/>
  <c r="Q54" i="109"/>
  <c r="C55" i="109"/>
  <c r="D55" i="109"/>
  <c r="E55" i="109"/>
  <c r="F55" i="109"/>
  <c r="G55" i="109"/>
  <c r="H55" i="109"/>
  <c r="I55" i="109"/>
  <c r="J55" i="109"/>
  <c r="K55" i="109"/>
  <c r="L55" i="109"/>
  <c r="M55" i="109"/>
  <c r="N55" i="109"/>
  <c r="O55" i="109"/>
  <c r="P55" i="109"/>
  <c r="Q55" i="109"/>
  <c r="C56" i="109"/>
  <c r="D56" i="109"/>
  <c r="E56" i="109"/>
  <c r="F56" i="109"/>
  <c r="G56" i="109"/>
  <c r="H56" i="109"/>
  <c r="I56" i="109"/>
  <c r="J56" i="109"/>
  <c r="K56" i="109"/>
  <c r="L56" i="109"/>
  <c r="M56" i="109"/>
  <c r="N56" i="109"/>
  <c r="O56" i="109"/>
  <c r="P56" i="109"/>
  <c r="Q56" i="109"/>
  <c r="C57" i="109"/>
  <c r="D57" i="109"/>
  <c r="E57" i="109"/>
  <c r="F57" i="109"/>
  <c r="G57" i="109"/>
  <c r="H57" i="109"/>
  <c r="I57" i="109"/>
  <c r="J57" i="109"/>
  <c r="K57" i="109"/>
  <c r="L57" i="109"/>
  <c r="M57" i="109"/>
  <c r="N57" i="109"/>
  <c r="O57" i="109"/>
  <c r="P57" i="109"/>
  <c r="Q57" i="109"/>
  <c r="C58" i="109"/>
  <c r="D58" i="109"/>
  <c r="E58" i="109"/>
  <c r="F58" i="109"/>
  <c r="G58" i="109"/>
  <c r="H58" i="109"/>
  <c r="I58" i="109"/>
  <c r="J58" i="109"/>
  <c r="K58" i="109"/>
  <c r="L58" i="109"/>
  <c r="M58" i="109"/>
  <c r="N58" i="109"/>
  <c r="O58" i="109"/>
  <c r="P58" i="109"/>
  <c r="Q58" i="109"/>
  <c r="C59" i="109"/>
  <c r="D59" i="109"/>
  <c r="E59" i="109"/>
  <c r="F59" i="109"/>
  <c r="G59" i="109"/>
  <c r="H59" i="109"/>
  <c r="I59" i="109"/>
  <c r="J59" i="109"/>
  <c r="K59" i="109"/>
  <c r="L59" i="109"/>
  <c r="M59" i="109"/>
  <c r="N59" i="109"/>
  <c r="O59" i="109"/>
  <c r="P59" i="109"/>
  <c r="Q59" i="109"/>
  <c r="C60" i="109"/>
  <c r="D60" i="109"/>
  <c r="E60" i="109"/>
  <c r="F60" i="109"/>
  <c r="G60" i="109"/>
  <c r="H60" i="109"/>
  <c r="I60" i="109"/>
  <c r="J60" i="109"/>
  <c r="K60" i="109"/>
  <c r="L60" i="109"/>
  <c r="M60" i="109"/>
  <c r="N60" i="109"/>
  <c r="O60" i="109"/>
  <c r="P60" i="109"/>
  <c r="Q60" i="109"/>
  <c r="C61" i="109"/>
  <c r="D61" i="109"/>
  <c r="E61" i="109"/>
  <c r="F61" i="109"/>
  <c r="G61" i="109"/>
  <c r="H61" i="109"/>
  <c r="I61" i="109"/>
  <c r="J61" i="109"/>
  <c r="K61" i="109"/>
  <c r="L61" i="109"/>
  <c r="M61" i="109"/>
  <c r="N61" i="109"/>
  <c r="O61" i="109"/>
  <c r="P61" i="109"/>
  <c r="Q61" i="109"/>
  <c r="C62" i="109"/>
  <c r="D62" i="109"/>
  <c r="E62" i="109"/>
  <c r="F62" i="109"/>
  <c r="G62" i="109"/>
  <c r="H62" i="109"/>
  <c r="I62" i="109"/>
  <c r="J62" i="109"/>
  <c r="K62" i="109"/>
  <c r="L62" i="109"/>
  <c r="M62" i="109"/>
  <c r="N62" i="109"/>
  <c r="O62" i="109"/>
  <c r="P62" i="109"/>
  <c r="Q62" i="109"/>
  <c r="C63" i="109"/>
  <c r="D63" i="109"/>
  <c r="E63" i="109"/>
  <c r="F63" i="109"/>
  <c r="G63" i="109"/>
  <c r="H63" i="109"/>
  <c r="I63" i="109"/>
  <c r="J63" i="109"/>
  <c r="K63" i="109"/>
  <c r="L63" i="109"/>
  <c r="M63" i="109"/>
  <c r="N63" i="109"/>
  <c r="O63" i="109"/>
  <c r="P63" i="109"/>
  <c r="Q63" i="109"/>
  <c r="C64" i="109"/>
  <c r="D64" i="109"/>
  <c r="E64" i="109"/>
  <c r="F64" i="109"/>
  <c r="G64" i="109"/>
  <c r="H64" i="109"/>
  <c r="I64" i="109"/>
  <c r="J64" i="109"/>
  <c r="K64" i="109"/>
  <c r="L64" i="109"/>
  <c r="M64" i="109"/>
  <c r="N64" i="109"/>
  <c r="O64" i="109"/>
  <c r="P64" i="109"/>
  <c r="Q64" i="109"/>
  <c r="C65" i="109"/>
  <c r="D65" i="109"/>
  <c r="E65" i="109"/>
  <c r="F65" i="109"/>
  <c r="G65" i="109"/>
  <c r="H65" i="109"/>
  <c r="I65" i="109"/>
  <c r="J65" i="109"/>
  <c r="K65" i="109"/>
  <c r="L65" i="109"/>
  <c r="M65" i="109"/>
  <c r="N65" i="109"/>
  <c r="O65" i="109"/>
  <c r="P65" i="109"/>
  <c r="Q65" i="109"/>
  <c r="C66" i="109"/>
  <c r="D66" i="109"/>
  <c r="E66" i="109"/>
  <c r="F66" i="109"/>
  <c r="G66" i="109"/>
  <c r="H66" i="109"/>
  <c r="I66" i="109"/>
  <c r="J66" i="109"/>
  <c r="K66" i="109"/>
  <c r="L66" i="109"/>
  <c r="M66" i="109"/>
  <c r="N66" i="109"/>
  <c r="O66" i="109"/>
  <c r="P66" i="109"/>
  <c r="Q66" i="109"/>
  <c r="C67" i="109"/>
  <c r="D67" i="109"/>
  <c r="E67" i="109"/>
  <c r="F67" i="109"/>
  <c r="G67" i="109"/>
  <c r="H67" i="109"/>
  <c r="I67" i="109"/>
  <c r="J67" i="109"/>
  <c r="K67" i="109"/>
  <c r="L67" i="109"/>
  <c r="M67" i="109"/>
  <c r="N67" i="109"/>
  <c r="O67" i="109"/>
  <c r="P67" i="109"/>
  <c r="Q67" i="109"/>
  <c r="C68" i="109"/>
  <c r="D68" i="109"/>
  <c r="E68" i="109"/>
  <c r="F68" i="109"/>
  <c r="G68" i="109"/>
  <c r="H68" i="109"/>
  <c r="I68" i="109"/>
  <c r="J68" i="109"/>
  <c r="K68" i="109"/>
  <c r="L68" i="109"/>
  <c r="M68" i="109"/>
  <c r="N68" i="109"/>
  <c r="O68" i="109"/>
  <c r="P68" i="109"/>
  <c r="Q68" i="109"/>
  <c r="C69" i="109"/>
  <c r="D69" i="109"/>
  <c r="E69" i="109"/>
  <c r="F69" i="109"/>
  <c r="G69" i="109"/>
  <c r="H69" i="109"/>
  <c r="I69" i="109"/>
  <c r="J69" i="109"/>
  <c r="K69" i="109"/>
  <c r="L69" i="109"/>
  <c r="M69" i="109"/>
  <c r="N69" i="109"/>
  <c r="O69" i="109"/>
  <c r="P69" i="109"/>
  <c r="Q69" i="109"/>
  <c r="C70" i="109"/>
  <c r="D70" i="109"/>
  <c r="E70" i="109"/>
  <c r="F70" i="109"/>
  <c r="G70" i="109"/>
  <c r="H70" i="109"/>
  <c r="I70" i="109"/>
  <c r="J70" i="109"/>
  <c r="K70" i="109"/>
  <c r="L70" i="109"/>
  <c r="M70" i="109"/>
  <c r="N70" i="109"/>
  <c r="O70" i="109"/>
  <c r="P70" i="109"/>
  <c r="Q70" i="109"/>
  <c r="C71" i="109"/>
  <c r="D71" i="109"/>
  <c r="E71" i="109"/>
  <c r="F71" i="109"/>
  <c r="G71" i="109"/>
  <c r="H71" i="109"/>
  <c r="I71" i="109"/>
  <c r="J71" i="109"/>
  <c r="K71" i="109"/>
  <c r="L71" i="109"/>
  <c r="M71" i="109"/>
  <c r="N71" i="109"/>
  <c r="O71" i="109"/>
  <c r="P71" i="109"/>
  <c r="Q71" i="109"/>
  <c r="C72" i="109"/>
  <c r="D72" i="109"/>
  <c r="E72" i="109"/>
  <c r="F72" i="109"/>
  <c r="G72" i="109"/>
  <c r="H72" i="109"/>
  <c r="I72" i="109"/>
  <c r="J72" i="109"/>
  <c r="K72" i="109"/>
  <c r="L72" i="109"/>
  <c r="M72" i="109"/>
  <c r="N72" i="109"/>
  <c r="O72" i="109"/>
  <c r="P72" i="109"/>
  <c r="Q72" i="109"/>
  <c r="C73" i="109"/>
  <c r="D73" i="109"/>
  <c r="E73" i="109"/>
  <c r="F73" i="109"/>
  <c r="G73" i="109"/>
  <c r="H73" i="109"/>
  <c r="I73" i="109"/>
  <c r="J73" i="109"/>
  <c r="K73" i="109"/>
  <c r="L73" i="109"/>
  <c r="M73" i="109"/>
  <c r="N73" i="109"/>
  <c r="O73" i="109"/>
  <c r="P73" i="109"/>
  <c r="Q73" i="109"/>
  <c r="C74" i="109"/>
  <c r="D74" i="109"/>
  <c r="E74" i="109"/>
  <c r="F74" i="109"/>
  <c r="G74" i="109"/>
  <c r="H74" i="109"/>
  <c r="I74" i="109"/>
  <c r="J74" i="109"/>
  <c r="K74" i="109"/>
  <c r="L74" i="109"/>
  <c r="M74" i="109"/>
  <c r="N74" i="109"/>
  <c r="O74" i="109"/>
  <c r="P74" i="109"/>
  <c r="Q74" i="109"/>
  <c r="C75" i="109"/>
  <c r="D75" i="109"/>
  <c r="E75" i="109"/>
  <c r="F75" i="109"/>
  <c r="G75" i="109"/>
  <c r="H75" i="109"/>
  <c r="I75" i="109"/>
  <c r="J75" i="109"/>
  <c r="K75" i="109"/>
  <c r="L75" i="109"/>
  <c r="M75" i="109"/>
  <c r="N75" i="109"/>
  <c r="O75" i="109"/>
  <c r="P75" i="109"/>
  <c r="Q75" i="109"/>
  <c r="C76" i="109"/>
  <c r="D76" i="109"/>
  <c r="E76" i="109"/>
  <c r="F76" i="109"/>
  <c r="G76" i="109"/>
  <c r="H76" i="109"/>
  <c r="I76" i="109"/>
  <c r="J76" i="109"/>
  <c r="K76" i="109"/>
  <c r="L76" i="109"/>
  <c r="M76" i="109"/>
  <c r="N76" i="109"/>
  <c r="O76" i="109"/>
  <c r="P76" i="109"/>
  <c r="Q76" i="109"/>
  <c r="C77" i="109"/>
  <c r="D77" i="109"/>
  <c r="E77" i="109"/>
  <c r="F77" i="109"/>
  <c r="G77" i="109"/>
  <c r="H77" i="109"/>
  <c r="I77" i="109"/>
  <c r="J77" i="109"/>
  <c r="K77" i="109"/>
  <c r="L77" i="109"/>
  <c r="M77" i="109"/>
  <c r="N77" i="109"/>
  <c r="O77" i="109"/>
  <c r="P77" i="109"/>
  <c r="Q77" i="109"/>
  <c r="C78" i="109"/>
  <c r="D78" i="109"/>
  <c r="E78" i="109"/>
  <c r="F78" i="109"/>
  <c r="G78" i="109"/>
  <c r="H78" i="109"/>
  <c r="I78" i="109"/>
  <c r="J78" i="109"/>
  <c r="K78" i="109"/>
  <c r="L78" i="109"/>
  <c r="M78" i="109"/>
  <c r="N78" i="109"/>
  <c r="O78" i="109"/>
  <c r="P78" i="109"/>
  <c r="Q78" i="109"/>
  <c r="C79" i="109"/>
  <c r="D79" i="109"/>
  <c r="E79" i="109"/>
  <c r="F79" i="109"/>
  <c r="G79" i="109"/>
  <c r="H79" i="109"/>
  <c r="I79" i="109"/>
  <c r="J79" i="109"/>
  <c r="K79" i="109"/>
  <c r="L79" i="109"/>
  <c r="M79" i="109"/>
  <c r="N79" i="109"/>
  <c r="O79" i="109"/>
  <c r="P79" i="109"/>
  <c r="Q79" i="109"/>
  <c r="C80" i="109"/>
  <c r="D80" i="109"/>
  <c r="E80" i="109"/>
  <c r="F80" i="109"/>
  <c r="G80" i="109"/>
  <c r="H80" i="109"/>
  <c r="I80" i="109"/>
  <c r="J80" i="109"/>
  <c r="K80" i="109"/>
  <c r="L80" i="109"/>
  <c r="M80" i="109"/>
  <c r="N80" i="109"/>
  <c r="O80" i="109"/>
  <c r="P80" i="109"/>
  <c r="Q80" i="109"/>
  <c r="C81" i="109"/>
  <c r="D81" i="109"/>
  <c r="E81" i="109"/>
  <c r="F81" i="109"/>
  <c r="G81" i="109"/>
  <c r="H81" i="109"/>
  <c r="I81" i="109"/>
  <c r="J81" i="109"/>
  <c r="K81" i="109"/>
  <c r="L81" i="109"/>
  <c r="M81" i="109"/>
  <c r="N81" i="109"/>
  <c r="O81" i="109"/>
  <c r="P81" i="109"/>
  <c r="Q81" i="109"/>
  <c r="C82" i="109"/>
  <c r="D82" i="109"/>
  <c r="E82" i="109"/>
  <c r="F82" i="109"/>
  <c r="G82" i="109"/>
  <c r="H82" i="109"/>
  <c r="I82" i="109"/>
  <c r="J82" i="109"/>
  <c r="K82" i="109"/>
  <c r="L82" i="109"/>
  <c r="M82" i="109"/>
  <c r="N82" i="109"/>
  <c r="O82" i="109"/>
  <c r="P82" i="109"/>
  <c r="Q82" i="109"/>
  <c r="C83" i="109"/>
  <c r="D83" i="109"/>
  <c r="E83" i="109"/>
  <c r="F83" i="109"/>
  <c r="G83" i="109"/>
  <c r="H83" i="109"/>
  <c r="I83" i="109"/>
  <c r="J83" i="109"/>
  <c r="K83" i="109"/>
  <c r="L83" i="109"/>
  <c r="M83" i="109"/>
  <c r="N83" i="109"/>
  <c r="O83" i="109"/>
  <c r="P83" i="109"/>
  <c r="Q83" i="109"/>
  <c r="B5" i="109"/>
  <c r="B6" i="109"/>
  <c r="B7" i="109"/>
  <c r="B8" i="109"/>
  <c r="B9" i="109"/>
  <c r="B10" i="109"/>
  <c r="B11" i="109"/>
  <c r="B12" i="109"/>
  <c r="B13" i="109"/>
  <c r="B14" i="109"/>
  <c r="B15" i="109"/>
  <c r="B16" i="109"/>
  <c r="B17" i="109"/>
  <c r="B18" i="109"/>
  <c r="B19" i="109"/>
  <c r="B20" i="109"/>
  <c r="B21" i="109"/>
  <c r="B22" i="109"/>
  <c r="B23" i="109"/>
  <c r="B24" i="109"/>
  <c r="B25" i="109"/>
  <c r="B26" i="109"/>
  <c r="B27" i="109"/>
  <c r="B28" i="109"/>
  <c r="B29" i="109"/>
  <c r="B30" i="109"/>
  <c r="B31" i="109"/>
  <c r="B32" i="109"/>
  <c r="B33" i="109"/>
  <c r="B34" i="109"/>
  <c r="B35" i="109"/>
  <c r="B36" i="109"/>
  <c r="B37" i="109"/>
  <c r="B38" i="109"/>
  <c r="B39" i="109"/>
  <c r="B40" i="109"/>
  <c r="B41" i="109"/>
  <c r="B42" i="109"/>
  <c r="B43" i="109"/>
  <c r="B44" i="109"/>
  <c r="B45" i="109"/>
  <c r="B46" i="109"/>
  <c r="B47" i="109"/>
  <c r="B48" i="109"/>
  <c r="B49" i="109"/>
  <c r="B50" i="109"/>
  <c r="B51" i="109"/>
  <c r="B52" i="109"/>
  <c r="B53" i="109"/>
  <c r="B54" i="109"/>
  <c r="B55" i="109"/>
  <c r="B56" i="109"/>
  <c r="B57" i="109"/>
  <c r="B58" i="109"/>
  <c r="B59" i="109"/>
  <c r="B60" i="109"/>
  <c r="B61" i="109"/>
  <c r="B62" i="109"/>
  <c r="B63" i="109"/>
  <c r="B64" i="109"/>
  <c r="B65" i="109"/>
  <c r="B66" i="109"/>
  <c r="B67" i="109"/>
  <c r="B68" i="109"/>
  <c r="B69" i="109"/>
  <c r="B70" i="109"/>
  <c r="B71" i="109"/>
  <c r="B72" i="109"/>
  <c r="B73" i="109"/>
  <c r="B74" i="109"/>
  <c r="B75" i="109"/>
  <c r="B76" i="109"/>
  <c r="B77" i="109"/>
  <c r="B78" i="109"/>
  <c r="B79" i="109"/>
  <c r="B80" i="109"/>
  <c r="B81" i="109"/>
  <c r="B82" i="109"/>
  <c r="B83" i="109"/>
  <c r="B4" i="109"/>
  <c r="E226" i="8" l="1"/>
  <c r="E227" i="8"/>
  <c r="E228" i="8"/>
  <c r="E229" i="8"/>
  <c r="E230" i="8"/>
  <c r="E231" i="8"/>
  <c r="E232" i="8"/>
  <c r="E233" i="8"/>
  <c r="E234" i="8"/>
  <c r="E235" i="8"/>
  <c r="E236" i="8"/>
  <c r="B233" i="8"/>
  <c r="B234" i="8"/>
  <c r="D13" i="67" l="1"/>
  <c r="C15" i="67"/>
  <c r="B5" i="67"/>
  <c r="B232" i="8" l="1"/>
  <c r="K82" i="59"/>
  <c r="K83" i="59"/>
  <c r="C78" i="59"/>
  <c r="C77" i="59"/>
  <c r="E136" i="55"/>
  <c r="E135" i="55" s="1"/>
  <c r="F129" i="55"/>
  <c r="F128" i="55" s="1"/>
  <c r="F127" i="55" s="1"/>
  <c r="F126" i="55" s="1"/>
  <c r="F125" i="55" s="1"/>
  <c r="F124" i="55" s="1"/>
  <c r="B3" i="6"/>
  <c r="B227" i="8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B4" i="6"/>
  <c r="B5" i="6"/>
  <c r="F8" i="85"/>
  <c r="E5" i="99"/>
  <c r="F5" i="99"/>
  <c r="E6" i="99"/>
  <c r="F6" i="99"/>
  <c r="E7" i="99"/>
  <c r="F7" i="99"/>
  <c r="E8" i="99"/>
  <c r="F8" i="99"/>
  <c r="E9" i="99"/>
  <c r="F9" i="99"/>
  <c r="C43" i="59"/>
  <c r="R4" i="109"/>
  <c r="S4" i="109"/>
  <c r="S5" i="109"/>
  <c r="U7" i="109"/>
  <c r="S8" i="109"/>
  <c r="U8" i="109"/>
  <c r="S9" i="109"/>
  <c r="U11" i="109"/>
  <c r="S12" i="109"/>
  <c r="S13" i="109"/>
  <c r="R13" i="109"/>
  <c r="S15" i="109"/>
  <c r="U16" i="109"/>
  <c r="S17" i="109"/>
  <c r="R17" i="109"/>
  <c r="S19" i="109"/>
  <c r="R20" i="109"/>
  <c r="S21" i="109"/>
  <c r="S22" i="109"/>
  <c r="S23" i="109"/>
  <c r="R24" i="109"/>
  <c r="S25" i="109"/>
  <c r="S26" i="109"/>
  <c r="S27" i="109"/>
  <c r="U28" i="109"/>
  <c r="S29" i="109"/>
  <c r="R29" i="109"/>
  <c r="S30" i="109"/>
  <c r="U31" i="109"/>
  <c r="U32" i="109"/>
  <c r="S33" i="109"/>
  <c r="R33" i="109"/>
  <c r="R35" i="109"/>
  <c r="S38" i="109"/>
  <c r="U39" i="109"/>
  <c r="R40" i="109"/>
  <c r="S41" i="109"/>
  <c r="R41" i="109"/>
  <c r="S42" i="109"/>
  <c r="U43" i="109"/>
  <c r="U44" i="109"/>
  <c r="S45" i="109"/>
  <c r="R47" i="109"/>
  <c r="R48" i="109"/>
  <c r="S49" i="109"/>
  <c r="S50" i="109"/>
  <c r="U51" i="109"/>
  <c r="S53" i="109"/>
  <c r="S54" i="109"/>
  <c r="S55" i="109"/>
  <c r="R56" i="109"/>
  <c r="S57" i="109"/>
  <c r="S58" i="109"/>
  <c r="S59" i="109"/>
  <c r="R60" i="109"/>
  <c r="S61" i="109"/>
  <c r="R61" i="109"/>
  <c r="S62" i="109"/>
  <c r="U63" i="109"/>
  <c r="R64" i="109"/>
  <c r="S65" i="109"/>
  <c r="R65" i="109"/>
  <c r="S66" i="109"/>
  <c r="U67" i="109"/>
  <c r="R68" i="109"/>
  <c r="S69" i="109"/>
  <c r="R69" i="109"/>
  <c r="S70" i="109"/>
  <c r="R71" i="109"/>
  <c r="U72" i="109"/>
  <c r="S73" i="109"/>
  <c r="S74" i="109"/>
  <c r="U75" i="109"/>
  <c r="R76" i="109"/>
  <c r="S77" i="109"/>
  <c r="R77" i="109"/>
  <c r="S78" i="109"/>
  <c r="U79" i="109"/>
  <c r="S81" i="109"/>
  <c r="S82" i="109"/>
  <c r="S83" i="109"/>
  <c r="E222" i="8"/>
  <c r="E223" i="8"/>
  <c r="E224" i="8"/>
  <c r="E225" i="8"/>
  <c r="B226" i="8"/>
  <c r="H82" i="59"/>
  <c r="D16" i="67"/>
  <c r="D17" i="67"/>
  <c r="D18" i="67"/>
  <c r="D19" i="67"/>
  <c r="D15" i="67"/>
  <c r="E220" i="8"/>
  <c r="E221" i="8"/>
  <c r="B223" i="8"/>
  <c r="B224" i="8"/>
  <c r="B225" i="8"/>
  <c r="C4" i="75"/>
  <c r="B4" i="75"/>
  <c r="C5" i="75"/>
  <c r="C3" i="75"/>
  <c r="B5" i="75"/>
  <c r="B3" i="75"/>
  <c r="K81" i="59"/>
  <c r="H81" i="59"/>
  <c r="C5" i="80"/>
  <c r="C4" i="80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D8" i="85"/>
  <c r="E8" i="85"/>
  <c r="D9" i="85"/>
  <c r="E9" i="85"/>
  <c r="B18" i="76"/>
  <c r="C18" i="76"/>
  <c r="B15" i="76"/>
  <c r="B14" i="76"/>
  <c r="B16" i="76"/>
  <c r="B17" i="76"/>
  <c r="C17" i="76"/>
  <c r="C16" i="76"/>
  <c r="B5" i="76"/>
  <c r="B6" i="76"/>
  <c r="C6" i="76"/>
  <c r="B7" i="76"/>
  <c r="C7" i="76"/>
  <c r="B8" i="76"/>
  <c r="C8" i="76"/>
  <c r="B9" i="76"/>
  <c r="B10" i="76"/>
  <c r="C10" i="76"/>
  <c r="B11" i="76"/>
  <c r="C11" i="76"/>
  <c r="B12" i="76"/>
  <c r="C12" i="76"/>
  <c r="B4" i="76"/>
  <c r="C4" i="76"/>
  <c r="C15" i="76"/>
  <c r="C14" i="76"/>
  <c r="C5" i="76"/>
  <c r="C9" i="76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D11" i="67"/>
  <c r="D12" i="67"/>
  <c r="C16" i="67"/>
  <c r="C17" i="67"/>
  <c r="C18" i="67"/>
  <c r="C19" i="67"/>
  <c r="C11" i="67"/>
  <c r="C12" i="67"/>
  <c r="C13" i="67"/>
  <c r="B16" i="67"/>
  <c r="B17" i="67"/>
  <c r="B18" i="67"/>
  <c r="B19" i="67"/>
  <c r="B15" i="67"/>
  <c r="B6" i="67"/>
  <c r="B7" i="67"/>
  <c r="B8" i="67"/>
  <c r="B9" i="67"/>
  <c r="B10" i="67"/>
  <c r="B11" i="67"/>
  <c r="B12" i="67"/>
  <c r="B13" i="67"/>
  <c r="E202" i="8"/>
  <c r="E203" i="8"/>
  <c r="E204" i="8"/>
  <c r="B203" i="8"/>
  <c r="B204" i="8"/>
  <c r="K68" i="59"/>
  <c r="K69" i="59"/>
  <c r="K70" i="59"/>
  <c r="K71" i="59"/>
  <c r="H69" i="59"/>
  <c r="H70" i="59"/>
  <c r="H71" i="59"/>
  <c r="B84" i="88"/>
  <c r="C84" i="88"/>
  <c r="D84" i="88"/>
  <c r="E84" i="88"/>
  <c r="F84" i="88"/>
  <c r="G84" i="88"/>
  <c r="H84" i="88"/>
  <c r="I84" i="88"/>
  <c r="J84" i="88"/>
  <c r="K84" i="88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4" i="1"/>
  <c r="C8" i="80"/>
  <c r="C9" i="80"/>
  <c r="D4" i="80"/>
  <c r="H68" i="59"/>
  <c r="U5" i="109"/>
  <c r="R10" i="109"/>
  <c r="U12" i="109"/>
  <c r="U14" i="109"/>
  <c r="U21" i="109"/>
  <c r="R22" i="109"/>
  <c r="R26" i="109"/>
  <c r="U29" i="109"/>
  <c r="U33" i="109"/>
  <c r="R34" i="109"/>
  <c r="R38" i="109"/>
  <c r="U41" i="109"/>
  <c r="U42" i="109"/>
  <c r="U46" i="109"/>
  <c r="U47" i="109"/>
  <c r="R50" i="109"/>
  <c r="R54" i="109"/>
  <c r="U62" i="109"/>
  <c r="R62" i="109"/>
  <c r="U69" i="109"/>
  <c r="R70" i="109"/>
  <c r="U70" i="109"/>
  <c r="R74" i="109"/>
  <c r="R75" i="109"/>
  <c r="U82" i="109"/>
  <c r="K63" i="59"/>
  <c r="K64" i="59"/>
  <c r="K65" i="59"/>
  <c r="K66" i="59"/>
  <c r="K67" i="59"/>
  <c r="H63" i="59"/>
  <c r="H64" i="59"/>
  <c r="H65" i="59"/>
  <c r="H66" i="59"/>
  <c r="H67" i="59"/>
  <c r="H12" i="59"/>
  <c r="S34" i="109"/>
  <c r="S75" i="109"/>
  <c r="S76" i="109"/>
  <c r="B5" i="1"/>
  <c r="D6" i="88"/>
  <c r="E6" i="88"/>
  <c r="F6" i="88"/>
  <c r="G6" i="88"/>
  <c r="H6" i="88"/>
  <c r="I6" i="88"/>
  <c r="J6" i="88"/>
  <c r="J5" i="88"/>
  <c r="J7" i="88"/>
  <c r="J8" i="88"/>
  <c r="J9" i="88"/>
  <c r="J10" i="88"/>
  <c r="J11" i="88"/>
  <c r="J12" i="88"/>
  <c r="J13" i="88"/>
  <c r="J14" i="88"/>
  <c r="J15" i="88"/>
  <c r="J16" i="88"/>
  <c r="J17" i="88"/>
  <c r="J18" i="88"/>
  <c r="J19" i="88"/>
  <c r="J20" i="88"/>
  <c r="J21" i="88"/>
  <c r="J22" i="88"/>
  <c r="J23" i="88"/>
  <c r="J24" i="88"/>
  <c r="J25" i="88"/>
  <c r="J26" i="88"/>
  <c r="J27" i="88"/>
  <c r="J28" i="88"/>
  <c r="J29" i="88"/>
  <c r="J30" i="88"/>
  <c r="J31" i="88"/>
  <c r="J32" i="88"/>
  <c r="J33" i="88"/>
  <c r="J34" i="88"/>
  <c r="J35" i="88"/>
  <c r="J36" i="88"/>
  <c r="J37" i="88"/>
  <c r="J38" i="88"/>
  <c r="J39" i="88"/>
  <c r="J40" i="88"/>
  <c r="J41" i="88"/>
  <c r="J42" i="88"/>
  <c r="J43" i="88"/>
  <c r="J44" i="88"/>
  <c r="J45" i="88"/>
  <c r="J46" i="88"/>
  <c r="J47" i="88"/>
  <c r="J48" i="88"/>
  <c r="J49" i="88"/>
  <c r="J50" i="88"/>
  <c r="J51" i="88"/>
  <c r="J52" i="88"/>
  <c r="J53" i="88"/>
  <c r="J54" i="88"/>
  <c r="J55" i="88"/>
  <c r="J56" i="88"/>
  <c r="J57" i="88"/>
  <c r="J58" i="88"/>
  <c r="J59" i="88"/>
  <c r="J60" i="88"/>
  <c r="J61" i="88"/>
  <c r="J62" i="88"/>
  <c r="J63" i="88"/>
  <c r="J64" i="88"/>
  <c r="J65" i="88"/>
  <c r="J66" i="88"/>
  <c r="J67" i="88"/>
  <c r="J68" i="88"/>
  <c r="J69" i="88"/>
  <c r="J70" i="88"/>
  <c r="J71" i="88"/>
  <c r="J72" i="88"/>
  <c r="J73" i="88"/>
  <c r="J74" i="88"/>
  <c r="J75" i="88"/>
  <c r="J76" i="88"/>
  <c r="J77" i="88"/>
  <c r="J78" i="88"/>
  <c r="J79" i="88"/>
  <c r="J80" i="88"/>
  <c r="J81" i="88"/>
  <c r="J82" i="88"/>
  <c r="J83" i="88"/>
  <c r="K6" i="88"/>
  <c r="D7" i="88"/>
  <c r="D5" i="88"/>
  <c r="D8" i="88"/>
  <c r="D9" i="88"/>
  <c r="D10" i="88"/>
  <c r="D11" i="88"/>
  <c r="D12" i="88"/>
  <c r="D13" i="88"/>
  <c r="D14" i="88"/>
  <c r="D15" i="88"/>
  <c r="D16" i="88"/>
  <c r="D17" i="88"/>
  <c r="D18" i="88"/>
  <c r="D19" i="88"/>
  <c r="D20" i="88"/>
  <c r="D21" i="88"/>
  <c r="D22" i="88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E7" i="88"/>
  <c r="F7" i="88"/>
  <c r="G7" i="88"/>
  <c r="H7" i="88"/>
  <c r="I7" i="88"/>
  <c r="K7" i="88"/>
  <c r="E8" i="88"/>
  <c r="F8" i="88"/>
  <c r="G8" i="88"/>
  <c r="H8" i="88"/>
  <c r="H5" i="88"/>
  <c r="H9" i="88"/>
  <c r="H10" i="88"/>
  <c r="H11" i="88"/>
  <c r="H12" i="88"/>
  <c r="H13" i="88"/>
  <c r="H14" i="88"/>
  <c r="H15" i="88"/>
  <c r="H16" i="88"/>
  <c r="H17" i="88"/>
  <c r="H18" i="88"/>
  <c r="H19" i="88"/>
  <c r="H20" i="88"/>
  <c r="H21" i="88"/>
  <c r="H22" i="88"/>
  <c r="H23" i="88"/>
  <c r="H24" i="88"/>
  <c r="H25" i="88"/>
  <c r="H26" i="88"/>
  <c r="H27" i="88"/>
  <c r="H28" i="88"/>
  <c r="H29" i="88"/>
  <c r="H30" i="88"/>
  <c r="H31" i="88"/>
  <c r="H32" i="88"/>
  <c r="H33" i="88"/>
  <c r="H34" i="88"/>
  <c r="H35" i="88"/>
  <c r="H36" i="88"/>
  <c r="H37" i="88"/>
  <c r="H38" i="88"/>
  <c r="H39" i="88"/>
  <c r="H40" i="88"/>
  <c r="H41" i="88"/>
  <c r="H42" i="88"/>
  <c r="H43" i="88"/>
  <c r="H44" i="88"/>
  <c r="H45" i="88"/>
  <c r="H46" i="88"/>
  <c r="H47" i="88"/>
  <c r="H48" i="88"/>
  <c r="H49" i="88"/>
  <c r="H50" i="88"/>
  <c r="H51" i="88"/>
  <c r="H52" i="88"/>
  <c r="H53" i="88"/>
  <c r="H54" i="88"/>
  <c r="H55" i="88"/>
  <c r="H56" i="88"/>
  <c r="H57" i="88"/>
  <c r="H58" i="88"/>
  <c r="H59" i="88"/>
  <c r="H60" i="88"/>
  <c r="H61" i="88"/>
  <c r="H62" i="88"/>
  <c r="H63" i="88"/>
  <c r="H64" i="88"/>
  <c r="H65" i="88"/>
  <c r="H66" i="88"/>
  <c r="H67" i="88"/>
  <c r="H68" i="88"/>
  <c r="H69" i="88"/>
  <c r="H70" i="88"/>
  <c r="H71" i="88"/>
  <c r="H72" i="88"/>
  <c r="H73" i="88"/>
  <c r="H74" i="88"/>
  <c r="H75" i="88"/>
  <c r="H76" i="88"/>
  <c r="H77" i="88"/>
  <c r="H78" i="88"/>
  <c r="H79" i="88"/>
  <c r="H80" i="88"/>
  <c r="H81" i="88"/>
  <c r="H82" i="88"/>
  <c r="H83" i="88"/>
  <c r="I8" i="88"/>
  <c r="K8" i="88"/>
  <c r="E9" i="88"/>
  <c r="F9" i="88"/>
  <c r="G9" i="88"/>
  <c r="I9" i="88"/>
  <c r="K9" i="88"/>
  <c r="E10" i="88"/>
  <c r="F10" i="88"/>
  <c r="G10" i="88"/>
  <c r="I10" i="88"/>
  <c r="K10" i="88"/>
  <c r="E11" i="88"/>
  <c r="F11" i="88"/>
  <c r="G11" i="88"/>
  <c r="I11" i="88"/>
  <c r="K11" i="88"/>
  <c r="E12" i="88"/>
  <c r="F12" i="88"/>
  <c r="G12" i="88"/>
  <c r="I12" i="88"/>
  <c r="K12" i="88"/>
  <c r="E13" i="88"/>
  <c r="F13" i="88"/>
  <c r="G13" i="88"/>
  <c r="I13" i="88"/>
  <c r="K13" i="88"/>
  <c r="E14" i="88"/>
  <c r="F14" i="88"/>
  <c r="G14" i="88"/>
  <c r="I14" i="88"/>
  <c r="K14" i="88"/>
  <c r="E15" i="88"/>
  <c r="F15" i="88"/>
  <c r="G15" i="88"/>
  <c r="I15" i="88"/>
  <c r="K15" i="88"/>
  <c r="E16" i="88"/>
  <c r="F16" i="88"/>
  <c r="G16" i="88"/>
  <c r="I16" i="88"/>
  <c r="K16" i="88"/>
  <c r="E17" i="88"/>
  <c r="F17" i="88"/>
  <c r="G17" i="88"/>
  <c r="I17" i="88"/>
  <c r="K17" i="88"/>
  <c r="E18" i="88"/>
  <c r="F18" i="88"/>
  <c r="G18" i="88"/>
  <c r="I18" i="88"/>
  <c r="K18" i="88"/>
  <c r="E19" i="88"/>
  <c r="F19" i="88"/>
  <c r="G19" i="88"/>
  <c r="I19" i="88"/>
  <c r="K19" i="88"/>
  <c r="E20" i="88"/>
  <c r="F20" i="88"/>
  <c r="G20" i="88"/>
  <c r="I20" i="88"/>
  <c r="K20" i="88"/>
  <c r="E21" i="88"/>
  <c r="F21" i="88"/>
  <c r="G21" i="88"/>
  <c r="I21" i="88"/>
  <c r="K21" i="88"/>
  <c r="E22" i="88"/>
  <c r="F22" i="88"/>
  <c r="G22" i="88"/>
  <c r="I22" i="88"/>
  <c r="K22" i="88"/>
  <c r="E23" i="88"/>
  <c r="F23" i="88"/>
  <c r="G23" i="88"/>
  <c r="I23" i="88"/>
  <c r="K23" i="88"/>
  <c r="E24" i="88"/>
  <c r="F24" i="88"/>
  <c r="G24" i="88"/>
  <c r="I24" i="88"/>
  <c r="K24" i="88"/>
  <c r="E25" i="88"/>
  <c r="F25" i="88"/>
  <c r="G25" i="88"/>
  <c r="I25" i="88"/>
  <c r="K25" i="88"/>
  <c r="E26" i="88"/>
  <c r="F26" i="88"/>
  <c r="G26" i="88"/>
  <c r="I26" i="88"/>
  <c r="K26" i="88"/>
  <c r="E27" i="88"/>
  <c r="F27" i="88"/>
  <c r="G27" i="88"/>
  <c r="I27" i="88"/>
  <c r="K27" i="88"/>
  <c r="E28" i="88"/>
  <c r="F28" i="88"/>
  <c r="G28" i="88"/>
  <c r="I28" i="88"/>
  <c r="K28" i="88"/>
  <c r="E29" i="88"/>
  <c r="F29" i="88"/>
  <c r="G29" i="88"/>
  <c r="I29" i="88"/>
  <c r="K29" i="88"/>
  <c r="E30" i="88"/>
  <c r="F30" i="88"/>
  <c r="G30" i="88"/>
  <c r="I30" i="88"/>
  <c r="K30" i="88"/>
  <c r="E31" i="88"/>
  <c r="F31" i="88"/>
  <c r="G31" i="88"/>
  <c r="I31" i="88"/>
  <c r="K31" i="88"/>
  <c r="E32" i="88"/>
  <c r="F32" i="88"/>
  <c r="G32" i="88"/>
  <c r="I32" i="88"/>
  <c r="K32" i="88"/>
  <c r="E33" i="88"/>
  <c r="F33" i="88"/>
  <c r="G33" i="88"/>
  <c r="I33" i="88"/>
  <c r="K33" i="88"/>
  <c r="E34" i="88"/>
  <c r="F34" i="88"/>
  <c r="G34" i="88"/>
  <c r="I34" i="88"/>
  <c r="K34" i="88"/>
  <c r="E35" i="88"/>
  <c r="F35" i="88"/>
  <c r="G35" i="88"/>
  <c r="I35" i="88"/>
  <c r="K35" i="88"/>
  <c r="E36" i="88"/>
  <c r="F36" i="88"/>
  <c r="G36" i="88"/>
  <c r="I36" i="88"/>
  <c r="K36" i="88"/>
  <c r="E37" i="88"/>
  <c r="F37" i="88"/>
  <c r="G37" i="88"/>
  <c r="I37" i="88"/>
  <c r="K37" i="88"/>
  <c r="E38" i="88"/>
  <c r="F38" i="88"/>
  <c r="G38" i="88"/>
  <c r="I38" i="88"/>
  <c r="K38" i="88"/>
  <c r="E39" i="88"/>
  <c r="F39" i="88"/>
  <c r="G39" i="88"/>
  <c r="I39" i="88"/>
  <c r="K39" i="88"/>
  <c r="E40" i="88"/>
  <c r="F40" i="88"/>
  <c r="G40" i="88"/>
  <c r="I40" i="88"/>
  <c r="K40" i="88"/>
  <c r="E41" i="88"/>
  <c r="F41" i="88"/>
  <c r="G41" i="88"/>
  <c r="I41" i="88"/>
  <c r="K41" i="88"/>
  <c r="E42" i="88"/>
  <c r="F42" i="88"/>
  <c r="G42" i="88"/>
  <c r="I42" i="88"/>
  <c r="K42" i="88"/>
  <c r="E43" i="88"/>
  <c r="F43" i="88"/>
  <c r="G43" i="88"/>
  <c r="I43" i="88"/>
  <c r="K43" i="88"/>
  <c r="E44" i="88"/>
  <c r="F44" i="88"/>
  <c r="G44" i="88"/>
  <c r="I44" i="88"/>
  <c r="K44" i="88"/>
  <c r="E45" i="88"/>
  <c r="F45" i="88"/>
  <c r="G45" i="88"/>
  <c r="I45" i="88"/>
  <c r="K45" i="88"/>
  <c r="E46" i="88"/>
  <c r="F46" i="88"/>
  <c r="G46" i="88"/>
  <c r="I46" i="88"/>
  <c r="K46" i="88"/>
  <c r="E47" i="88"/>
  <c r="F47" i="88"/>
  <c r="G47" i="88"/>
  <c r="I47" i="88"/>
  <c r="K47" i="88"/>
  <c r="E48" i="88"/>
  <c r="F48" i="88"/>
  <c r="G48" i="88"/>
  <c r="I48" i="88"/>
  <c r="K48" i="88"/>
  <c r="E49" i="88"/>
  <c r="F49" i="88"/>
  <c r="G49" i="88"/>
  <c r="I49" i="88"/>
  <c r="K49" i="88"/>
  <c r="E50" i="88"/>
  <c r="F50" i="88"/>
  <c r="G50" i="88"/>
  <c r="I50" i="88"/>
  <c r="K50" i="88"/>
  <c r="E51" i="88"/>
  <c r="F51" i="88"/>
  <c r="G51" i="88"/>
  <c r="I51" i="88"/>
  <c r="K51" i="88"/>
  <c r="E52" i="88"/>
  <c r="F52" i="88"/>
  <c r="G52" i="88"/>
  <c r="I52" i="88"/>
  <c r="K52" i="88"/>
  <c r="E53" i="88"/>
  <c r="F53" i="88"/>
  <c r="G53" i="88"/>
  <c r="I53" i="88"/>
  <c r="K53" i="88"/>
  <c r="E54" i="88"/>
  <c r="F54" i="88"/>
  <c r="G54" i="88"/>
  <c r="I54" i="88"/>
  <c r="K54" i="88"/>
  <c r="E55" i="88"/>
  <c r="F55" i="88"/>
  <c r="G55" i="88"/>
  <c r="I55" i="88"/>
  <c r="K55" i="88"/>
  <c r="E56" i="88"/>
  <c r="F56" i="88"/>
  <c r="G56" i="88"/>
  <c r="I56" i="88"/>
  <c r="K56" i="88"/>
  <c r="E57" i="88"/>
  <c r="F57" i="88"/>
  <c r="G57" i="88"/>
  <c r="I57" i="88"/>
  <c r="K57" i="88"/>
  <c r="E58" i="88"/>
  <c r="F58" i="88"/>
  <c r="G58" i="88"/>
  <c r="I58" i="88"/>
  <c r="K58" i="88"/>
  <c r="E59" i="88"/>
  <c r="F59" i="88"/>
  <c r="G59" i="88"/>
  <c r="I59" i="88"/>
  <c r="K59" i="88"/>
  <c r="E60" i="88"/>
  <c r="F60" i="88"/>
  <c r="G60" i="88"/>
  <c r="I60" i="88"/>
  <c r="K60" i="88"/>
  <c r="E61" i="88"/>
  <c r="F61" i="88"/>
  <c r="G61" i="88"/>
  <c r="I61" i="88"/>
  <c r="K61" i="88"/>
  <c r="E62" i="88"/>
  <c r="F62" i="88"/>
  <c r="G62" i="88"/>
  <c r="I62" i="88"/>
  <c r="K62" i="88"/>
  <c r="E63" i="88"/>
  <c r="F63" i="88"/>
  <c r="G63" i="88"/>
  <c r="I63" i="88"/>
  <c r="K63" i="88"/>
  <c r="E64" i="88"/>
  <c r="F64" i="88"/>
  <c r="G64" i="88"/>
  <c r="I64" i="88"/>
  <c r="K64" i="88"/>
  <c r="E65" i="88"/>
  <c r="F65" i="88"/>
  <c r="G65" i="88"/>
  <c r="I65" i="88"/>
  <c r="K65" i="88"/>
  <c r="E66" i="88"/>
  <c r="F66" i="88"/>
  <c r="G66" i="88"/>
  <c r="I66" i="88"/>
  <c r="K66" i="88"/>
  <c r="E67" i="88"/>
  <c r="F67" i="88"/>
  <c r="G67" i="88"/>
  <c r="I67" i="88"/>
  <c r="K67" i="88"/>
  <c r="E68" i="88"/>
  <c r="F68" i="88"/>
  <c r="G68" i="88"/>
  <c r="I68" i="88"/>
  <c r="K68" i="88"/>
  <c r="E69" i="88"/>
  <c r="F69" i="88"/>
  <c r="G69" i="88"/>
  <c r="I69" i="88"/>
  <c r="K69" i="88"/>
  <c r="E70" i="88"/>
  <c r="F70" i="88"/>
  <c r="G70" i="88"/>
  <c r="I70" i="88"/>
  <c r="K70" i="88"/>
  <c r="E71" i="88"/>
  <c r="F71" i="88"/>
  <c r="G71" i="88"/>
  <c r="I71" i="88"/>
  <c r="K71" i="88"/>
  <c r="E72" i="88"/>
  <c r="F72" i="88"/>
  <c r="G72" i="88"/>
  <c r="I72" i="88"/>
  <c r="K72" i="88"/>
  <c r="E73" i="88"/>
  <c r="F73" i="88"/>
  <c r="G73" i="88"/>
  <c r="I73" i="88"/>
  <c r="K73" i="88"/>
  <c r="E74" i="88"/>
  <c r="F74" i="88"/>
  <c r="G74" i="88"/>
  <c r="I74" i="88"/>
  <c r="K74" i="88"/>
  <c r="E75" i="88"/>
  <c r="F75" i="88"/>
  <c r="G75" i="88"/>
  <c r="I75" i="88"/>
  <c r="K75" i="88"/>
  <c r="E76" i="88"/>
  <c r="F76" i="88"/>
  <c r="G76" i="88"/>
  <c r="I76" i="88"/>
  <c r="K76" i="88"/>
  <c r="E77" i="88"/>
  <c r="F77" i="88"/>
  <c r="G77" i="88"/>
  <c r="I77" i="88"/>
  <c r="K77" i="88"/>
  <c r="E78" i="88"/>
  <c r="F78" i="88"/>
  <c r="G78" i="88"/>
  <c r="I78" i="88"/>
  <c r="K78" i="88"/>
  <c r="E79" i="88"/>
  <c r="F79" i="88"/>
  <c r="G79" i="88"/>
  <c r="I79" i="88"/>
  <c r="K79" i="88"/>
  <c r="E80" i="88"/>
  <c r="F80" i="88"/>
  <c r="G80" i="88"/>
  <c r="I80" i="88"/>
  <c r="K80" i="88"/>
  <c r="E81" i="88"/>
  <c r="F81" i="88"/>
  <c r="G81" i="88"/>
  <c r="I81" i="88"/>
  <c r="K81" i="88"/>
  <c r="E82" i="88"/>
  <c r="F82" i="88"/>
  <c r="G82" i="88"/>
  <c r="I82" i="88"/>
  <c r="K82" i="88"/>
  <c r="E83" i="88"/>
  <c r="F83" i="88"/>
  <c r="G83" i="88"/>
  <c r="I83" i="88"/>
  <c r="K83" i="88"/>
  <c r="K5" i="88"/>
  <c r="I5" i="88"/>
  <c r="G5" i="88"/>
  <c r="F5" i="88"/>
  <c r="E5" i="88"/>
  <c r="B82" i="88"/>
  <c r="C82" i="88"/>
  <c r="B83" i="88"/>
  <c r="C83" i="88"/>
  <c r="B8" i="88"/>
  <c r="B9" i="88"/>
  <c r="B10" i="88"/>
  <c r="B11" i="88"/>
  <c r="B12" i="88"/>
  <c r="B13" i="88"/>
  <c r="B14" i="88"/>
  <c r="B15" i="88"/>
  <c r="B16" i="88"/>
  <c r="B17" i="88"/>
  <c r="B18" i="88"/>
  <c r="B19" i="88"/>
  <c r="B20" i="88"/>
  <c r="B21" i="88"/>
  <c r="B22" i="88"/>
  <c r="B23" i="88"/>
  <c r="B24" i="88"/>
  <c r="B25" i="88"/>
  <c r="B26" i="88"/>
  <c r="B27" i="88"/>
  <c r="B28" i="88"/>
  <c r="B29" i="88"/>
  <c r="B30" i="88"/>
  <c r="B31" i="88"/>
  <c r="B32" i="88"/>
  <c r="B33" i="88"/>
  <c r="B34" i="88"/>
  <c r="B35" i="88"/>
  <c r="B36" i="88"/>
  <c r="B37" i="88"/>
  <c r="B38" i="88"/>
  <c r="B39" i="88"/>
  <c r="B40" i="88"/>
  <c r="B41" i="88"/>
  <c r="B42" i="88"/>
  <c r="B43" i="88"/>
  <c r="B44" i="88"/>
  <c r="B45" i="88"/>
  <c r="B46" i="88"/>
  <c r="B47" i="88"/>
  <c r="B48" i="88"/>
  <c r="B49" i="88"/>
  <c r="B50" i="88"/>
  <c r="B51" i="88"/>
  <c r="B52" i="88"/>
  <c r="B53" i="88"/>
  <c r="B54" i="88"/>
  <c r="B55" i="88"/>
  <c r="B56" i="88"/>
  <c r="B57" i="88"/>
  <c r="B58" i="88"/>
  <c r="B59" i="88"/>
  <c r="B60" i="88"/>
  <c r="B61" i="88"/>
  <c r="B62" i="88"/>
  <c r="B63" i="88"/>
  <c r="B64" i="88"/>
  <c r="B65" i="88"/>
  <c r="B66" i="88"/>
  <c r="B67" i="88"/>
  <c r="B68" i="88"/>
  <c r="B69" i="88"/>
  <c r="B70" i="88"/>
  <c r="B71" i="88"/>
  <c r="B72" i="88"/>
  <c r="B73" i="88"/>
  <c r="B74" i="88"/>
  <c r="B75" i="88"/>
  <c r="B76" i="88"/>
  <c r="B77" i="88"/>
  <c r="B78" i="88"/>
  <c r="B79" i="88"/>
  <c r="B80" i="88"/>
  <c r="B81" i="88"/>
  <c r="B6" i="88"/>
  <c r="B5" i="88"/>
  <c r="C6" i="88"/>
  <c r="B7" i="88"/>
  <c r="C7" i="88"/>
  <c r="C8" i="88"/>
  <c r="C9" i="88"/>
  <c r="C10" i="88"/>
  <c r="C11" i="88"/>
  <c r="C12" i="88"/>
  <c r="C13" i="88"/>
  <c r="C14" i="88"/>
  <c r="C15" i="88"/>
  <c r="C16" i="88"/>
  <c r="C17" i="88"/>
  <c r="C18" i="88"/>
  <c r="C19" i="88"/>
  <c r="C20" i="88"/>
  <c r="C21" i="88"/>
  <c r="C22" i="88"/>
  <c r="C23" i="88"/>
  <c r="C24" i="88"/>
  <c r="C25" i="88"/>
  <c r="C26" i="88"/>
  <c r="C27" i="88"/>
  <c r="C28" i="88"/>
  <c r="C29" i="88"/>
  <c r="C30" i="88"/>
  <c r="C31" i="88"/>
  <c r="C32" i="88"/>
  <c r="C33" i="88"/>
  <c r="C34" i="88"/>
  <c r="C35" i="88"/>
  <c r="C36" i="88"/>
  <c r="C37" i="88"/>
  <c r="C38" i="88"/>
  <c r="C39" i="88"/>
  <c r="C40" i="88"/>
  <c r="C41" i="88"/>
  <c r="C42" i="88"/>
  <c r="C43" i="88"/>
  <c r="C44" i="88"/>
  <c r="C45" i="88"/>
  <c r="C46" i="88"/>
  <c r="C47" i="88"/>
  <c r="C48" i="88"/>
  <c r="C49" i="88"/>
  <c r="C50" i="88"/>
  <c r="C51" i="88"/>
  <c r="C52" i="88"/>
  <c r="C53" i="88"/>
  <c r="C54" i="88"/>
  <c r="C55" i="88"/>
  <c r="C56" i="88"/>
  <c r="C57" i="88"/>
  <c r="C58" i="88"/>
  <c r="C59" i="88"/>
  <c r="C60" i="88"/>
  <c r="C61" i="88"/>
  <c r="C62" i="88"/>
  <c r="C63" i="88"/>
  <c r="C64" i="88"/>
  <c r="C65" i="88"/>
  <c r="C66" i="88"/>
  <c r="C67" i="88"/>
  <c r="C68" i="88"/>
  <c r="C69" i="88"/>
  <c r="C70" i="88"/>
  <c r="C71" i="88"/>
  <c r="C72" i="88"/>
  <c r="C73" i="88"/>
  <c r="C74" i="88"/>
  <c r="C75" i="88"/>
  <c r="C76" i="88"/>
  <c r="C77" i="88"/>
  <c r="C78" i="88"/>
  <c r="C79" i="88"/>
  <c r="C80" i="88"/>
  <c r="C81" i="88"/>
  <c r="C5" i="88"/>
  <c r="K4" i="111"/>
  <c r="K5" i="111"/>
  <c r="K6" i="111"/>
  <c r="K7" i="111"/>
  <c r="K8" i="111"/>
  <c r="K9" i="111"/>
  <c r="K10" i="111"/>
  <c r="K11" i="111"/>
  <c r="K12" i="111"/>
  <c r="K13" i="111"/>
  <c r="K14" i="111"/>
  <c r="K15" i="111"/>
  <c r="K16" i="111"/>
  <c r="K17" i="111"/>
  <c r="K18" i="111"/>
  <c r="K19" i="111"/>
  <c r="K20" i="111"/>
  <c r="J5" i="111"/>
  <c r="J6" i="111"/>
  <c r="J7" i="111"/>
  <c r="J8" i="111"/>
  <c r="J9" i="111"/>
  <c r="J10" i="111"/>
  <c r="J11" i="111"/>
  <c r="J12" i="111"/>
  <c r="J13" i="111"/>
  <c r="J14" i="111"/>
  <c r="J15" i="111"/>
  <c r="J16" i="111"/>
  <c r="J17" i="111"/>
  <c r="J18" i="111"/>
  <c r="J19" i="111"/>
  <c r="J20" i="111"/>
  <c r="J4" i="111"/>
  <c r="H5" i="111"/>
  <c r="I5" i="111"/>
  <c r="H6" i="111"/>
  <c r="I6" i="111"/>
  <c r="H7" i="111"/>
  <c r="I7" i="111"/>
  <c r="H8" i="111"/>
  <c r="I8" i="111"/>
  <c r="H9" i="111"/>
  <c r="I9" i="111"/>
  <c r="H10" i="111"/>
  <c r="I10" i="111"/>
  <c r="H11" i="111"/>
  <c r="I11" i="111"/>
  <c r="H12" i="111"/>
  <c r="I12" i="111"/>
  <c r="H13" i="111"/>
  <c r="I13" i="111"/>
  <c r="H14" i="111"/>
  <c r="I14" i="111"/>
  <c r="H15" i="111"/>
  <c r="I15" i="111"/>
  <c r="H16" i="111"/>
  <c r="I16" i="111"/>
  <c r="H17" i="111"/>
  <c r="I17" i="111"/>
  <c r="H18" i="111"/>
  <c r="I18" i="111"/>
  <c r="H19" i="111"/>
  <c r="I19" i="111"/>
  <c r="H20" i="111"/>
  <c r="I20" i="111"/>
  <c r="I4" i="111"/>
  <c r="H4" i="111"/>
  <c r="F5" i="111"/>
  <c r="G5" i="111"/>
  <c r="F6" i="111"/>
  <c r="G6" i="111"/>
  <c r="F7" i="111"/>
  <c r="G7" i="111"/>
  <c r="F8" i="111"/>
  <c r="G8" i="111"/>
  <c r="F9" i="111"/>
  <c r="G9" i="111"/>
  <c r="F10" i="111"/>
  <c r="G10" i="111"/>
  <c r="F11" i="111"/>
  <c r="G11" i="111"/>
  <c r="F12" i="111"/>
  <c r="G12" i="111"/>
  <c r="F13" i="111"/>
  <c r="G13" i="111"/>
  <c r="F14" i="111"/>
  <c r="G14" i="111"/>
  <c r="F15" i="111"/>
  <c r="G15" i="111"/>
  <c r="F16" i="111"/>
  <c r="G16" i="111"/>
  <c r="F17" i="111"/>
  <c r="G17" i="111"/>
  <c r="F18" i="111"/>
  <c r="G18" i="111"/>
  <c r="F19" i="111"/>
  <c r="G19" i="111"/>
  <c r="F20" i="111"/>
  <c r="G20" i="111"/>
  <c r="G4" i="111"/>
  <c r="F4" i="111"/>
  <c r="D5" i="111"/>
  <c r="E5" i="111"/>
  <c r="D6" i="111"/>
  <c r="E6" i="111"/>
  <c r="D7" i="111"/>
  <c r="E7" i="111"/>
  <c r="D8" i="111"/>
  <c r="E8" i="111"/>
  <c r="D9" i="111"/>
  <c r="E9" i="111"/>
  <c r="D10" i="111"/>
  <c r="E10" i="111"/>
  <c r="D11" i="111"/>
  <c r="E11" i="111"/>
  <c r="D12" i="111"/>
  <c r="E12" i="111"/>
  <c r="D13" i="111"/>
  <c r="E13" i="111"/>
  <c r="D14" i="111"/>
  <c r="E14" i="111"/>
  <c r="D15" i="111"/>
  <c r="E15" i="111"/>
  <c r="D16" i="111"/>
  <c r="E16" i="111"/>
  <c r="D17" i="111"/>
  <c r="E17" i="111"/>
  <c r="D18" i="111"/>
  <c r="E18" i="111"/>
  <c r="D19" i="111"/>
  <c r="E19" i="111"/>
  <c r="D20" i="111"/>
  <c r="E20" i="111"/>
  <c r="E4" i="111"/>
  <c r="D4" i="111"/>
  <c r="B5" i="111"/>
  <c r="C5" i="111"/>
  <c r="B6" i="111"/>
  <c r="C6" i="111"/>
  <c r="B7" i="111"/>
  <c r="C7" i="111"/>
  <c r="B8" i="111"/>
  <c r="C8" i="111"/>
  <c r="B9" i="111"/>
  <c r="C9" i="111"/>
  <c r="B10" i="111"/>
  <c r="C10" i="111"/>
  <c r="B11" i="111"/>
  <c r="C11" i="111"/>
  <c r="B12" i="111"/>
  <c r="C12" i="111"/>
  <c r="B13" i="111"/>
  <c r="C13" i="111"/>
  <c r="B14" i="111"/>
  <c r="C14" i="111"/>
  <c r="B15" i="111"/>
  <c r="C15" i="111"/>
  <c r="B16" i="111"/>
  <c r="C16" i="111"/>
  <c r="B17" i="111"/>
  <c r="C17" i="111"/>
  <c r="B18" i="111"/>
  <c r="C18" i="111"/>
  <c r="B19" i="111"/>
  <c r="C19" i="111"/>
  <c r="B20" i="111"/>
  <c r="C20" i="111"/>
  <c r="C4" i="111"/>
  <c r="B4" i="111"/>
  <c r="H14" i="85"/>
  <c r="G14" i="85"/>
  <c r="F14" i="85"/>
  <c r="E14" i="85"/>
  <c r="D14" i="85"/>
  <c r="H13" i="85"/>
  <c r="G13" i="85"/>
  <c r="F13" i="85"/>
  <c r="E13" i="85"/>
  <c r="D13" i="85"/>
  <c r="H12" i="85"/>
  <c r="G12" i="85"/>
  <c r="F12" i="85"/>
  <c r="E12" i="85"/>
  <c r="D12" i="85"/>
  <c r="H10" i="85"/>
  <c r="G10" i="85"/>
  <c r="F10" i="85"/>
  <c r="E10" i="85"/>
  <c r="D10" i="85"/>
  <c r="H9" i="85"/>
  <c r="G9" i="85"/>
  <c r="F9" i="85"/>
  <c r="H8" i="85"/>
  <c r="G8" i="85"/>
  <c r="C9" i="99"/>
  <c r="C8" i="99"/>
  <c r="C7" i="99"/>
  <c r="C6" i="99"/>
  <c r="C5" i="99"/>
  <c r="B9" i="99"/>
  <c r="B8" i="99"/>
  <c r="B7" i="99"/>
  <c r="B6" i="99"/>
  <c r="B5" i="99"/>
  <c r="D8" i="80"/>
  <c r="D9" i="80"/>
  <c r="D5" i="80"/>
  <c r="B13" i="3"/>
  <c r="B14" i="3"/>
  <c r="B15" i="3"/>
  <c r="B16" i="3"/>
  <c r="B17" i="3"/>
  <c r="B12" i="3"/>
  <c r="B6" i="3"/>
  <c r="B7" i="3"/>
  <c r="B8" i="3"/>
  <c r="B9" i="3"/>
  <c r="B10" i="3"/>
  <c r="B5" i="3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S46" i="109"/>
  <c r="U54" i="109"/>
  <c r="U6" i="109"/>
  <c r="U53" i="109"/>
  <c r="U34" i="109"/>
  <c r="U30" i="109"/>
  <c r="U17" i="109"/>
  <c r="U78" i="109"/>
  <c r="U73" i="109"/>
  <c r="U38" i="109"/>
  <c r="U50" i="109"/>
  <c r="U49" i="109"/>
  <c r="U45" i="109"/>
  <c r="U74" i="109"/>
  <c r="R6" i="109"/>
  <c r="R18" i="109"/>
  <c r="U26" i="109"/>
  <c r="U65" i="109"/>
  <c r="R14" i="109"/>
  <c r="U40" i="109"/>
  <c r="R82" i="109"/>
  <c r="R5" i="109"/>
  <c r="U10" i="109"/>
  <c r="U81" i="109"/>
  <c r="R46" i="109"/>
  <c r="U37" i="109"/>
  <c r="U20" i="109"/>
  <c r="S20" i="109"/>
  <c r="R30" i="109"/>
  <c r="U22" i="109"/>
  <c r="R12" i="109"/>
  <c r="U9" i="109"/>
  <c r="U58" i="109"/>
  <c r="R58" i="109"/>
  <c r="U77" i="109"/>
  <c r="R66" i="109"/>
  <c r="U66" i="109"/>
  <c r="R42" i="109"/>
  <c r="U57" i="109"/>
  <c r="U18" i="109"/>
  <c r="S7" i="109"/>
  <c r="R7" i="109"/>
  <c r="U25" i="109"/>
  <c r="R44" i="109"/>
  <c r="S44" i="109"/>
  <c r="U13" i="109"/>
  <c r="S37" i="109"/>
  <c r="U61" i="109"/>
  <c r="R78" i="109"/>
  <c r="B230" i="8"/>
  <c r="B229" i="8"/>
  <c r="B231" i="8"/>
  <c r="B228" i="8"/>
  <c r="E91" i="59" l="1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91" i="59"/>
  <c r="D90" i="59" s="1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8" i="76"/>
  <c r="D5" i="76"/>
  <c r="D4" i="76"/>
  <c r="D3" i="75"/>
  <c r="D6" i="76"/>
  <c r="D18" i="76"/>
  <c r="D16" i="76"/>
  <c r="D9" i="76"/>
  <c r="D7" i="76"/>
  <c r="E134" i="55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B86" i="88"/>
  <c r="B24" i="76"/>
  <c r="C23" i="76"/>
  <c r="D15" i="76"/>
  <c r="U23" i="109"/>
  <c r="R51" i="109"/>
  <c r="U19" i="109"/>
  <c r="R23" i="109"/>
  <c r="S39" i="109"/>
  <c r="R55" i="109"/>
  <c r="R31" i="109"/>
  <c r="S31" i="109"/>
  <c r="U55" i="109"/>
  <c r="R19" i="109"/>
  <c r="U4" i="109"/>
  <c r="S79" i="109"/>
  <c r="S35" i="109"/>
  <c r="U27" i="109"/>
  <c r="S71" i="109"/>
  <c r="R43" i="109"/>
  <c r="S43" i="109"/>
  <c r="R63" i="109"/>
  <c r="S47" i="109"/>
  <c r="S18" i="109"/>
  <c r="S14" i="109"/>
  <c r="S10" i="109"/>
  <c r="S6" i="109"/>
  <c r="R27" i="109"/>
  <c r="R59" i="109"/>
  <c r="S63" i="109"/>
  <c r="U71" i="109"/>
  <c r="R49" i="109"/>
  <c r="S80" i="109"/>
  <c r="S52" i="109"/>
  <c r="S36" i="109"/>
  <c r="R11" i="109"/>
  <c r="U59" i="109"/>
  <c r="F86" i="88"/>
  <c r="J86" i="88"/>
  <c r="D86" i="88"/>
  <c r="H86" i="88"/>
  <c r="F91" i="55"/>
  <c r="F111" i="55"/>
  <c r="F83" i="55"/>
  <c r="F114" i="55"/>
  <c r="F93" i="55"/>
  <c r="F72" i="55"/>
  <c r="F98" i="55"/>
  <c r="F101" i="55"/>
  <c r="F96" i="55"/>
  <c r="F112" i="55"/>
  <c r="F100" i="55"/>
  <c r="F104" i="55"/>
  <c r="F87" i="55"/>
  <c r="F71" i="55"/>
  <c r="F115" i="55"/>
  <c r="F80" i="55"/>
  <c r="F74" i="55"/>
  <c r="F86" i="55"/>
  <c r="F103" i="55"/>
  <c r="F79" i="55"/>
  <c r="F84" i="55"/>
  <c r="F109" i="55"/>
  <c r="F75" i="55"/>
  <c r="F92" i="55"/>
  <c r="F102" i="55"/>
  <c r="F89" i="55"/>
  <c r="F99" i="55"/>
  <c r="F117" i="55"/>
  <c r="F110" i="55"/>
  <c r="F88" i="55"/>
  <c r="F113" i="55"/>
  <c r="F77" i="55"/>
  <c r="F78" i="55"/>
  <c r="F90" i="55"/>
  <c r="F106" i="55"/>
  <c r="F123" i="55"/>
  <c r="F122" i="55" s="1"/>
  <c r="F121" i="55" s="1"/>
  <c r="F120" i="55" s="1"/>
  <c r="F119" i="55" s="1"/>
  <c r="F118" i="55" s="1"/>
  <c r="F81" i="55"/>
  <c r="F105" i="55"/>
  <c r="F94" i="55"/>
  <c r="F76" i="55"/>
  <c r="F95" i="55"/>
  <c r="F108" i="55"/>
  <c r="F97" i="55"/>
  <c r="F116" i="55"/>
  <c r="F73" i="55"/>
  <c r="F85" i="55"/>
  <c r="F107" i="55"/>
  <c r="F82" i="55"/>
  <c r="R21" i="109"/>
  <c r="S16" i="109"/>
  <c r="S28" i="109"/>
  <c r="S40" i="109"/>
  <c r="R32" i="109"/>
  <c r="R28" i="109"/>
  <c r="S24" i="109"/>
  <c r="R52" i="109"/>
  <c r="U68" i="109"/>
  <c r="S56" i="109"/>
  <c r="R79" i="109"/>
  <c r="R25" i="109"/>
  <c r="R83" i="109"/>
  <c r="U60" i="109"/>
  <c r="U35" i="109"/>
  <c r="U56" i="109"/>
  <c r="U64" i="109"/>
  <c r="B22" i="76"/>
  <c r="D10" i="76"/>
  <c r="R53" i="109"/>
  <c r="S60" i="109"/>
  <c r="R9" i="109"/>
  <c r="S32" i="109"/>
  <c r="U36" i="109"/>
  <c r="S64" i="109"/>
  <c r="R80" i="109"/>
  <c r="S51" i="109"/>
  <c r="R73" i="109"/>
  <c r="R81" i="109"/>
  <c r="U76" i="109"/>
  <c r="S67" i="109"/>
  <c r="R45" i="109"/>
  <c r="R39" i="109"/>
  <c r="R15" i="109"/>
  <c r="R8" i="109"/>
  <c r="D5" i="75"/>
  <c r="U52" i="109"/>
  <c r="U15" i="109"/>
  <c r="R36" i="109"/>
  <c r="R57" i="109"/>
  <c r="U80" i="109"/>
  <c r="S11" i="109"/>
  <c r="R16" i="109"/>
  <c r="B23" i="76"/>
  <c r="C7" i="75"/>
  <c r="R37" i="109"/>
  <c r="D14" i="76"/>
  <c r="S72" i="109"/>
  <c r="S48" i="109"/>
  <c r="R67" i="109"/>
  <c r="S68" i="109"/>
  <c r="U24" i="109"/>
  <c r="C24" i="76"/>
  <c r="U48" i="109"/>
  <c r="R72" i="109"/>
  <c r="D12" i="76"/>
  <c r="D4" i="75"/>
  <c r="C22" i="76"/>
  <c r="D11" i="76"/>
  <c r="D17" i="76"/>
  <c r="B7" i="75"/>
  <c r="D22" i="76" l="1"/>
  <c r="D23" i="76"/>
  <c r="D24" i="7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<sst xmlns="http://schemas.openxmlformats.org/spreadsheetml/2006/main" count="3336" uniqueCount="570">
  <si>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</si>
  <si>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</si>
  <si>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</si>
  <si>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</si>
  <si>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</si>
  <si>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</si>
  <si>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</si>
  <si>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</si>
  <si>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</si>
  <si>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</si>
  <si>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</si>
  <si>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</si>
  <si>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</si>
  <si>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</si>
  <si>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</si>
  <si>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</si>
  <si>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</si>
  <si>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</si>
  <si>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</si>
  <si>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</si>
  <si>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</si>
  <si>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</si>
  <si>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</si>
  <si>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</si>
  <si>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</si>
  <si>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</si>
  <si>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</si>
  <si>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</si>
  <si>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</si>
  <si>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</si>
  <si>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</si>
  <si>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</si>
  <si>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</si>
  <si>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</si>
  <si>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</si>
  <si>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</si>
  <si>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</si>
  <si>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</si>
  <si>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</si>
  <si>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</si>
  <si>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</si>
  <si>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</si>
  <si>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</si>
  <si>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</si>
  <si>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</si>
  <si>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</si>
  <si>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</si>
  <si>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</si>
  <si>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</si>
  <si>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</si>
  <si>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</si>
  <si>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</si>
  <si>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</si>
  <si>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</si>
  <si>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</si>
  <si>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</si>
  <si>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</si>
  <si>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</si>
  <si>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</si>
  <si>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</si>
  <si>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</si>
  <si>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</si>
  <si>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</si>
  <si>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</si>
  <si>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</si>
  <si>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</si>
  <si>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</si>
  <si>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</si>
  <si>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</si>
  <si>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</si>
  <si>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</si>
  <si>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</si>
  <si>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</si>
  <si>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</si>
  <si>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</si>
  <si>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</si>
  <si>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</si>
  <si>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</si>
  <si>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</si>
  <si>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</si>
  <si>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</si>
  <si>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</si>
  <si>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</si>
  <si>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</si>
  <si>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</si>
  <si>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</si>
  <si>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</si>
  <si>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</si>
  <si>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</si>
  <si>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</si>
  <si>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</si>
  <si>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</si>
  <si>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</si>
  <si>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</si>
  <si>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</si>
  <si>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</si>
  <si>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</si>
  <si>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</si>
  <si>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</si>
  <si>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</si>
  <si>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</si>
  <si>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</si>
  <si>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</si>
  <si>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</si>
  <si>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</si>
  <si>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</si>
  <si>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</si>
  <si>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</si>
  <si>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</si>
  <si>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</si>
  <si>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</si>
  <si>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</si>
  <si>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</si>
  <si>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</si>
  <si>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</si>
  <si>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</si>
  <si>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</si>
  <si>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</si>
  <si>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</si>
  <si>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</si>
  <si>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</si>
  <si>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</si>
  <si>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</si>
  <si>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</si>
  <si>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</si>
  <si>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</si>
  <si>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</si>
  <si>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</si>
  <si>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</si>
  <si>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</si>
  <si>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</si>
  <si>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</si>
  <si>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</si>
  <si>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</si>
  <si>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</si>
  <si>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</si>
  <si>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</si>
  <si>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</si>
  <si>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</si>
  <si>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</si>
  <si>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</si>
  <si>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</si>
  <si>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</si>
  <si>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</si>
  <si>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</si>
  <si>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</si>
  <si>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</si>
  <si>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</si>
  <si>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</si>
  <si>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</si>
  <si>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</si>
  <si>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</si>
  <si>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</si>
  <si>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</si>
  <si>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</si>
  <si>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</si>
  <si>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</si>
  <si>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</si>
  <si>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</si>
  <si>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</si>
  <si>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</si>
  <si>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</si>
  <si>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</si>
  <si>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</si>
  <si>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</si>
  <si>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</si>
  <si>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</si>
  <si>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</si>
  <si>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</si>
  <si>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</si>
  <si>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</si>
  <si>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</si>
  <si>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</si>
  <si>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</si>
  <si>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</si>
  <si>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</si>
  <si>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</si>
  <si>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</si>
  <si>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</si>
  <si>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</si>
  <si>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</si>
  <si>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</si>
  <si>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</si>
  <si>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</si>
  <si>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</si>
  <si>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</si>
  <si>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</si>
  <si>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</si>
  <si>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</si>
  <si>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</si>
  <si>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</si>
  <si>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</si>
  <si>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</si>
  <si>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</si>
  <si>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</si>
  <si>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</si>
  <si>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</si>
  <si>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</si>
  <si>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</si>
  <si>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</si>
  <si>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</si>
  <si>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</si>
  <si>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</si>
  <si>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</si>
  <si>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</si>
  <si>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</si>
  <si>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</si>
  <si>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</si>
  <si>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</si>
  <si>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</si>
  <si>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</si>
  <si>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</si>
  <si>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</si>
  <si>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</si>
  <si>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</si>
  <si>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</si>
  <si>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</si>
  <si>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</si>
  <si>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</si>
  <si>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</si>
  <si>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</si>
  <si>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</si>
  <si>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</si>
  <si>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</si>
  <si>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</si>
  <si>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</si>
  <si>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</si>
  <si>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</si>
  <si>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</si>
  <si>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</si>
  <si>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</si>
  <si>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</si>
  <si>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</si>
  <si>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</si>
  <si>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</si>
  <si>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</si>
  <si>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</si>
  <si>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</si>
  <si>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</si>
  <si>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</si>
  <si>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</si>
  <si>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</si>
  <si>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</si>
  <si>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</si>
  <si>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</si>
  <si>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</si>
  <si>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</si>
  <si>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</si>
  <si>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</si>
  <si>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</si>
  <si>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</si>
  <si>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</si>
  <si>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</si>
  <si>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</si>
  <si>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</si>
  <si>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</si>
  <si>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</si>
  <si>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</si>
  <si>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</si>
  <si>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</si>
  <si>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</si>
  <si>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</si>
  <si>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</si>
  <si>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</si>
  <si>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</si>
  <si>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</si>
  <si>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</si>
  <si>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</si>
  <si>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</si>
  <si>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</si>
  <si>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</si>
  <si>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</si>
  <si>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</si>
  <si>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</si>
  <si>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</si>
  <si>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</si>
  <si>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</si>
  <si>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</si>
  <si>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</si>
  <si>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</si>
  <si>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</si>
  <si>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</si>
  <si>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</si>
  <si>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</si>
  <si>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</si>
  <si>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</si>
  <si>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</si>
  <si>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</si>
  <si>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</si>
  <si>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</si>
  <si>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</si>
  <si>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</si>
  <si>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</si>
  <si>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</si>
  <si>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</si>
  <si>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</si>
  <si>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</si>
  <si>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</si>
  <si>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</si>
  <si>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</si>
  <si>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</si>
  <si>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</si>
  <si>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</si>
  <si>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</si>
  <si>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</si>
  <si>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</si>
  <si>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</si>
  <si>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</si>
  <si>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</si>
  <si>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</si>
  <si>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</si>
  <si>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</si>
  <si>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</si>
  <si>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</si>
  <si>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</si>
  <si>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</si>
  <si>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</si>
  <si>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</si>
  <si>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</si>
  <si>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</si>
  <si>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</si>
  <si>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</si>
  <si>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</si>
  <si>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</si>
  <si>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</si>
  <si>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</si>
  <si>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</si>
  <si>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</si>
  <si>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</si>
  <si>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</si>
  <si>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</si>
  <si>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</si>
  <si>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</si>
  <si>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</si>
  <si>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</si>
  <si>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</si>
  <si>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</si>
  <si>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</si>
  <si>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</si>
  <si>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</si>
  <si>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</si>
  <si>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</si>
  <si>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</si>
  <si>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</si>
  <si>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</si>
  <si>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</si>
  <si>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</si>
  <si>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</si>
  <si>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</si>
  <si>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</si>
  <si>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</si>
  <si>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</si>
  <si>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</si>
  <si>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</si>
  <si>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</si>
  <si>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</si>
  <si>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</si>
  <si>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</si>
  <si>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</si>
  <si>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</si>
  <si>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</si>
  <si>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</si>
  <si>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</si>
  <si>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</si>
  <si>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</si>
  <si>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</si>
  <si>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</si>
  <si>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</si>
  <si>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</si>
  <si>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</si>
  <si>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</si>
  <si>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</si>
  <si>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</si>
  <si>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</si>
  <si>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</si>
  <si>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</si>
  <si>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</si>
  <si>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</si>
  <si>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</si>
  <si>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</si>
  <si>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</si>
  <si>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</si>
  <si>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</si>
  <si>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</si>
  <si>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</si>
  <si>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</si>
  <si>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</si>
  <si>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</si>
  <si>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</si>
  <si>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</si>
  <si>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</si>
  <si>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</si>
  <si>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</si>
  <si>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</si>
  <si>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</si>
  <si>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</si>
  <si>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</si>
  <si>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</si>
  <si>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</si>
  <si>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</si>
  <si>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</si>
  <si>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</si>
  <si>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</si>
  <si>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</si>
  <si>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</si>
  <si>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</si>
  <si>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</si>
  <si>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</si>
  <si>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</si>
  <si>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</si>
  <si>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</si>
  <si>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</si>
  <si>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</si>
  <si>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</si>
  <si>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</si>
  <si>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</si>
  <si>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</si>
  <si>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</si>
  <si>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</si>
  <si>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</si>
  <si>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</si>
  <si>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</si>
  <si>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</si>
  <si>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</si>
  <si>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</si>
  <si>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</si>
  <si>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</si>
  <si>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</si>
  <si>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</si>
  <si>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</si>
  <si>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</si>
  <si>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</si>
  <si>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</si>
  <si>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</si>
  <si>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</si>
  <si>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Non-Metro</t>
  </si>
  <si>
    <t>Group Total</t>
  </si>
  <si>
    <t>bnum4</t>
  </si>
  <si>
    <t>Mean</t>
  </si>
  <si>
    <t>A</t>
  </si>
  <si>
    <t>Unaffordable</t>
  </si>
  <si>
    <t>Row N %</t>
  </si>
  <si>
    <t>lgan</t>
  </si>
  <si>
    <t>Here</t>
  </si>
  <si>
    <t>Quarterly change</t>
  </si>
  <si>
    <t>Annual change</t>
  </si>
  <si>
    <t>duration of finished leases</t>
  </si>
  <si>
    <t>year bond claimed</t>
  </si>
  <si>
    <t>METRO NON-METRO</t>
  </si>
  <si>
    <t>Year/quarter bond claimed</t>
  </si>
  <si>
    <t>Figure 6: Lending to household investors in residential housing, Victoria</t>
  </si>
  <si>
    <t>Hi</t>
  </si>
  <si>
    <t>Low</t>
  </si>
  <si>
    <t>Number</t>
  </si>
  <si>
    <t xml:space="preserve">                </t>
  </si>
  <si>
    <t>Table 4a:High low 2 bedroom flats Metro [year to current quarter] 13/02/2021</t>
  </si>
  <si>
    <t>Table 4b:High low 3 bedroom houses Metro [year to current quarter] 13/02/2021</t>
  </si>
  <si>
    <t>Table 4c:High low 2 bedroom flats Regional [year to current quarter] 13/02/2021</t>
  </si>
  <si>
    <t>Table 4d:High low 3 bedroom houses Regional [year to current quarter] 13/02/2021</t>
  </si>
  <si>
    <t>Rent Indicies at a glance [front page] 12/04/2021</t>
  </si>
  <si>
    <t>Table 2: Median rents by statistical region 12/04/2021 this quarter</t>
  </si>
  <si>
    <t>Table 3: Major property types median rents 12/04/2021</t>
  </si>
  <si>
    <t>Table 4a:High low 2 bedroom flats Metro [year to current quarter] 12/04/2021</t>
  </si>
  <si>
    <t>Table 4b:High low 3 bedroom houses Metro [year to current quarter] 12/04/2021</t>
  </si>
  <si>
    <t>Table 4c:High low 2 bedroom flats Regional [year to current quarter] 12/04/2021</t>
  </si>
  <si>
    <t>Table 4d:High low 3 bedroom houses Regional [year to current quarter] 12/04/2021</t>
  </si>
  <si>
    <t>Table 9: Affordable lettings for indicative households (see table 7) on Centrelink incomes 12/04/2021</t>
  </si>
  <si>
    <t>Table 13: Affordable lettings for Local Government areas 12/04/2021</t>
  </si>
  <si>
    <t>Figure 6: Affodable lettings time series graph 12/04/2021</t>
  </si>
  <si>
    <t>Mar 2006</t>
  </si>
  <si>
    <t>Mar 2007</t>
  </si>
  <si>
    <t>Mar 2008</t>
  </si>
  <si>
    <t>Mar 2009</t>
  </si>
  <si>
    <t>Mar 2010</t>
  </si>
  <si>
    <t>Mar 2011</t>
  </si>
  <si>
    <t>Mar 2012</t>
  </si>
  <si>
    <t>Mar 2013</t>
  </si>
  <si>
    <t>Mar 2014</t>
  </si>
  <si>
    <t>Mar 2015</t>
  </si>
  <si>
    <t>Mar 2016</t>
  </si>
  <si>
    <t>Mar 2017</t>
  </si>
  <si>
    <t>Mar 2018</t>
  </si>
  <si>
    <t>Mar 2019</t>
  </si>
  <si>
    <t>Mar 2020</t>
  </si>
  <si>
    <t>Mar 2021</t>
  </si>
  <si>
    <t>110 Alpine</t>
  </si>
  <si>
    <t>260 Ararat</t>
  </si>
  <si>
    <t>570 Ballarat</t>
  </si>
  <si>
    <t>660 Banyule</t>
  </si>
  <si>
    <t>740 Bass Coast</t>
  </si>
  <si>
    <t>830 Baw Baw</t>
  </si>
  <si>
    <t>910 Bayside</t>
  </si>
  <si>
    <t>950 Benalla</t>
  </si>
  <si>
    <t>1110 Boroondara</t>
  </si>
  <si>
    <t>1180 Brimbank</t>
  </si>
  <si>
    <t>1270 Buloke</t>
  </si>
  <si>
    <t>1370 Campaspe</t>
  </si>
  <si>
    <t>1450 Cardinia</t>
  </si>
  <si>
    <t>1610 Casey</t>
  </si>
  <si>
    <t>1670 Central Goldfields</t>
  </si>
  <si>
    <t>1750 Colac-Otway</t>
  </si>
  <si>
    <t>1830 Corangamite</t>
  </si>
  <si>
    <t>1890 Darebin</t>
  </si>
  <si>
    <t>2110 East Gippsland</t>
  </si>
  <si>
    <t>2170 Frankston</t>
  </si>
  <si>
    <t>2250 Gannawarra</t>
  </si>
  <si>
    <t>2310 Glen Eira</t>
  </si>
  <si>
    <t>2410 Glenelg</t>
  </si>
  <si>
    <t>2490 Golden Plains</t>
  </si>
  <si>
    <t>2620 Greater Bendigo</t>
  </si>
  <si>
    <t>2670 Greater Dandenong</t>
  </si>
  <si>
    <t>2750 Greater Geelong</t>
  </si>
  <si>
    <t>2830 Greater Shepparton</t>
  </si>
  <si>
    <t>2910 Hepburn</t>
  </si>
  <si>
    <t>2980 Hindmarsh</t>
  </si>
  <si>
    <t>3110 Hobsons Bay</t>
  </si>
  <si>
    <t>3190 Horsham</t>
  </si>
  <si>
    <t>3270 Hume</t>
  </si>
  <si>
    <t>3350 Indigo</t>
  </si>
  <si>
    <t>3430 Kingston</t>
  </si>
  <si>
    <t>3670 Knox</t>
  </si>
  <si>
    <t>3810 Latrobe</t>
  </si>
  <si>
    <t>3940 Loddon</t>
  </si>
  <si>
    <t>4130 Macedon Ranges</t>
  </si>
  <si>
    <t>4210 Manningham</t>
  </si>
  <si>
    <t>4290 Mansfield</t>
  </si>
  <si>
    <t>4330 Maribyrnong</t>
  </si>
  <si>
    <t>4410 Maroondah</t>
  </si>
  <si>
    <t>4600 Melbourne</t>
  </si>
  <si>
    <t>4650 Melton</t>
  </si>
  <si>
    <t>4780 Mildura</t>
  </si>
  <si>
    <t>4850 Mitchell</t>
  </si>
  <si>
    <t>4900 Moira</t>
  </si>
  <si>
    <t>4970 Monash</t>
  </si>
  <si>
    <t>5060 Moonee Valley</t>
  </si>
  <si>
    <t>5150 Moorabool</t>
  </si>
  <si>
    <t>5250 Moreland</t>
  </si>
  <si>
    <t>5340 Mornington Penin'a</t>
  </si>
  <si>
    <t>5430 Mount Alexander</t>
  </si>
  <si>
    <t>5490 Moyne</t>
  </si>
  <si>
    <t>5620 Murrindindi</t>
  </si>
  <si>
    <t>5710 Nillumbik</t>
  </si>
  <si>
    <t>5810 Northern Grampians</t>
  </si>
  <si>
    <t>5900 Port Phillip</t>
  </si>
  <si>
    <t>5990 Pyrenees</t>
  </si>
  <si>
    <t>6080 Queenscliffe</t>
  </si>
  <si>
    <t>6170 South Gippsland</t>
  </si>
  <si>
    <t>6260 Southern Grampians</t>
  </si>
  <si>
    <t>6350 Stonnington</t>
  </si>
  <si>
    <t>6430 Strathbogie</t>
  </si>
  <si>
    <t>6490 Surf Coast</t>
  </si>
  <si>
    <t>6610 Swan Hill</t>
  </si>
  <si>
    <t>6670 Towong</t>
  </si>
  <si>
    <t>6700 Wangaratta</t>
  </si>
  <si>
    <t>6730 Warrnambool</t>
  </si>
  <si>
    <t>6810 Wellington</t>
  </si>
  <si>
    <t>6890 West Wimmera</t>
  </si>
  <si>
    <t>6980 Whitehorse</t>
  </si>
  <si>
    <t>7070 Whittlesea</t>
  </si>
  <si>
    <t>7170 Wodonga</t>
  </si>
  <si>
    <t>7260 Wyndham</t>
  </si>
  <si>
    <t>7350 Yarra</t>
  </si>
  <si>
    <t>7450 Yarra Ranges</t>
  </si>
  <si>
    <t>7630 Yarriambiack</t>
  </si>
  <si>
    <t>Finished leases for the quarter] 13/04/2021</t>
  </si>
  <si>
    <t>Active properties for the quarter] 13/04/2021</t>
  </si>
  <si>
    <t>Duration 13/04/2021</t>
  </si>
  <si>
    <t>Total actives] 13/04/2021</t>
  </si>
  <si>
    <t>Table 14: Active bonds by local government area, March 2006 to March 2021</t>
  </si>
  <si>
    <t>March quarter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</si>
</sst>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;\-&quot;$&quot;#,##0"/>
    <numFmt numFmtId="6" formatCode="&quot;$&quot;#,##0;[Red]\-&quot;$&quot;#,##0"/>
    <numFmt numFmtId="164" formatCode="&quot;$&quot;#,##0_);\(&quot;$&quot;#,##0\)"/>
    <numFmt numFmtId="165" formatCode="&quot;$&quot;#,##0_);[Red]\(&quot;$&quot;#,##0\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&quot;$&quot;#,##0"/>
    <numFmt numFmtId="169" formatCode="0.0%"/>
    <numFmt numFmtId="170" formatCode="_-* #,##0_-;\-* #,##0_-;_-* &quot;-&quot;??_-;_-@_-"/>
    <numFmt numFmtId="171" formatCode="0.0"/>
    <numFmt numFmtId="172" formatCode="0.000"/>
    <numFmt numFmtId="173" formatCode="mmm\-yyyy"/>
    <numFmt numFmtId="174" formatCode="#,##0_ ;\-#,##0\ "/>
    <numFmt numFmtId="175" formatCode="0.00000%"/>
  </numFmts>
  <fonts count="55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11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sz val="20"/>
      <name val="Verdana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u/>
      <sz val="11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i/>
      <sz val="11"/>
      <name val="Arial"/>
      <family val="2"/>
    </font>
    <font>
      <sz val="8"/>
      <color rgb="FFFF0000"/>
      <name val="Arial"/>
      <family val="2"/>
    </font>
    <font>
      <sz val="16"/>
      <color rgb="FFFF0000"/>
      <name val="Arial"/>
      <family val="2"/>
    </font>
    <font>
      <sz val="20"/>
      <color rgb="FFFF0000"/>
      <name val="Arial"/>
      <family val="2"/>
    </font>
    <font>
      <u/>
      <sz val="8"/>
      <color theme="10"/>
      <name val="Arial"/>
      <family val="2"/>
    </font>
    <font>
      <b/>
      <sz val="8"/>
      <color indexed="8"/>
      <name val="Arial"/>
      <family val="2"/>
    </font>
    <font>
      <sz val="14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u/>
      <sz val="9"/>
      <color theme="10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ABE3CB"/>
        <bgColor indexed="64"/>
      </patternFill>
    </fill>
    <fill>
      <patternFill patternType="solid">
        <fgColor rgb="FFD5F1E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31">
    <xf numFmtId="0" fontId="0" fillId="0" borderId="0"/>
    <xf numFmtId="167" fontId="3" fillId="0" borderId="0" applyFont="0" applyFill="0" applyBorder="0" applyAlignment="0" applyProtection="0"/>
    <xf numFmtId="167" fontId="10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0" fillId="0" borderId="0"/>
    <xf numFmtId="0" fontId="14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0" fillId="0" borderId="0"/>
    <xf numFmtId="0" fontId="10" fillId="0" borderId="0"/>
    <xf numFmtId="9" fontId="3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4" fillId="0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/>
    <xf numFmtId="9" fontId="24" fillId="0" borderId="0" applyFont="0" applyFill="0" applyBorder="0" applyAlignment="0" applyProtection="0"/>
    <xf numFmtId="0" fontId="1" fillId="0" borderId="0"/>
  </cellStyleXfs>
  <cellXfs count="304">
    <xf numFmtId="0" fontId="0" fillId="0" borderId="0" xfId="0"/>
    <xf numFmtId="17" fontId="5" fillId="0" borderId="0" xfId="10" applyNumberFormat="1"/>
    <xf numFmtId="0" fontId="5" fillId="0" borderId="0" xfId="10"/>
    <xf numFmtId="0" fontId="5" fillId="0" borderId="0" xfId="6" applyFont="1"/>
    <xf numFmtId="171" fontId="9" fillId="0" borderId="0" xfId="3" applyNumberFormat="1" applyFont="1" applyBorder="1" applyAlignment="1">
      <alignment horizontal="center"/>
    </xf>
    <xf numFmtId="171" fontId="5" fillId="0" borderId="0" xfId="10" applyNumberFormat="1"/>
    <xf numFmtId="172" fontId="5" fillId="0" borderId="0" xfId="10" applyNumberFormat="1"/>
    <xf numFmtId="173" fontId="5" fillId="0" borderId="0" xfId="0" applyNumberFormat="1" applyFont="1" applyAlignment="1">
      <alignment horizontal="left"/>
    </xf>
    <xf numFmtId="0" fontId="7" fillId="0" borderId="0" xfId="9" applyFont="1"/>
    <xf numFmtId="17" fontId="5" fillId="0" borderId="0" xfId="9" applyNumberFormat="1" applyFont="1"/>
    <xf numFmtId="0" fontId="0" fillId="0" borderId="0" xfId="0" applyFill="1"/>
    <xf numFmtId="0" fontId="3" fillId="0" borderId="0" xfId="0" applyFont="1" applyFill="1"/>
    <xf numFmtId="0" fontId="5" fillId="0" borderId="0" xfId="0" applyFont="1" applyFill="1"/>
    <xf numFmtId="171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71" fontId="6" fillId="0" borderId="0" xfId="18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/>
    <xf numFmtId="0" fontId="16" fillId="0" borderId="0" xfId="26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Alignment="1">
      <alignment horizontal="center"/>
    </xf>
    <xf numFmtId="171" fontId="6" fillId="0" borderId="0" xfId="0" applyNumberFormat="1" applyFont="1" applyFill="1" applyBorder="1" applyAlignment="1">
      <alignment horizontal="center"/>
    </xf>
    <xf numFmtId="172" fontId="5" fillId="0" borderId="0" xfId="10" applyNumberFormat="1" applyFill="1"/>
    <xf numFmtId="0" fontId="5" fillId="0" borderId="0" xfId="10" applyFill="1"/>
    <xf numFmtId="169" fontId="5" fillId="0" borderId="0" xfId="16" applyNumberFormat="1" applyFont="1"/>
    <xf numFmtId="0" fontId="11" fillId="0" borderId="0" xfId="7" applyFont="1" applyFill="1" applyBorder="1" applyAlignment="1">
      <alignment horizontal="center"/>
    </xf>
    <xf numFmtId="0" fontId="26" fillId="0" borderId="0" xfId="7" applyFont="1" applyFill="1" applyBorder="1"/>
    <xf numFmtId="0" fontId="21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27" fillId="0" borderId="0" xfId="8" applyFont="1" applyFill="1" applyBorder="1" applyAlignment="1">
      <alignment horizontal="right" vertical="center"/>
    </xf>
    <xf numFmtId="0" fontId="27" fillId="0" borderId="0" xfId="15" applyFont="1" applyFill="1" applyBorder="1" applyAlignment="1">
      <alignment horizontal="right" vertical="center" wrapText="1"/>
    </xf>
    <xf numFmtId="0" fontId="28" fillId="0" borderId="0" xfId="15" applyFont="1" applyFill="1" applyBorder="1" applyAlignment="1">
      <alignment horizontal="left"/>
    </xf>
    <xf numFmtId="169" fontId="28" fillId="0" borderId="0" xfId="16" applyNumberFormat="1" applyFont="1" applyFill="1" applyBorder="1" applyAlignment="1">
      <alignment horizontal="center"/>
    </xf>
    <xf numFmtId="0" fontId="18" fillId="0" borderId="0" xfId="0" applyFont="1" applyFill="1"/>
    <xf numFmtId="169" fontId="0" fillId="0" borderId="0" xfId="0" applyNumberFormat="1" applyFill="1"/>
    <xf numFmtId="0" fontId="6" fillId="0" borderId="0" xfId="0" applyFont="1" applyFill="1" applyAlignment="1">
      <alignment horizontal="center"/>
    </xf>
    <xf numFmtId="171" fontId="5" fillId="0" borderId="0" xfId="10" applyNumberFormat="1" applyFill="1"/>
    <xf numFmtId="9" fontId="5" fillId="0" borderId="0" xfId="16" applyFont="1" applyFill="1"/>
    <xf numFmtId="0" fontId="6" fillId="0" borderId="0" xfId="0" applyFont="1" applyFill="1"/>
    <xf numFmtId="6" fontId="5" fillId="0" borderId="0" xfId="0" applyNumberFormat="1" applyFont="1" applyFill="1" applyAlignment="1">
      <alignment horizontal="right"/>
    </xf>
    <xf numFmtId="169" fontId="5" fillId="0" borderId="0" xfId="16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29" fillId="0" borderId="0" xfId="27" applyFont="1" applyAlignment="1" applyProtection="1"/>
    <xf numFmtId="0" fontId="29" fillId="0" borderId="0" xfId="27" applyFont="1" applyFill="1" applyAlignment="1" applyProtection="1"/>
    <xf numFmtId="3" fontId="0" fillId="0" borderId="0" xfId="0" applyNumberFormat="1"/>
    <xf numFmtId="0" fontId="15" fillId="0" borderId="0" xfId="0" applyFont="1" applyFill="1"/>
    <xf numFmtId="0" fontId="2" fillId="0" borderId="0" xfId="9" applyFont="1"/>
    <xf numFmtId="169" fontId="2" fillId="0" borderId="0" xfId="9" applyNumberFormat="1" applyFont="1" applyFill="1" applyBorder="1"/>
    <xf numFmtId="169" fontId="5" fillId="0" borderId="0" xfId="10" applyNumberFormat="1"/>
    <xf numFmtId="0" fontId="30" fillId="0" borderId="0" xfId="0" applyFont="1" applyFill="1"/>
    <xf numFmtId="0" fontId="32" fillId="0" borderId="0" xfId="27" applyFont="1" applyFill="1" applyAlignment="1" applyProtection="1"/>
    <xf numFmtId="0" fontId="32" fillId="0" borderId="0" xfId="27" applyFont="1" applyAlignment="1" applyProtection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7" fillId="0" borderId="0" xfId="9" applyFont="1" applyAlignment="1">
      <alignment horizontal="left" vertical="center"/>
    </xf>
    <xf numFmtId="0" fontId="20" fillId="0" borderId="0" xfId="0" applyFont="1" applyAlignment="1">
      <alignment vertical="center"/>
    </xf>
    <xf numFmtId="0" fontId="31" fillId="3" borderId="0" xfId="27" applyFont="1" applyFill="1" applyAlignment="1" applyProtection="1">
      <alignment vertical="center"/>
    </xf>
    <xf numFmtId="0" fontId="19" fillId="0" borderId="0" xfId="0" applyFont="1" applyAlignment="1">
      <alignment vertical="center"/>
    </xf>
    <xf numFmtId="170" fontId="17" fillId="0" borderId="0" xfId="1" applyNumberFormat="1" applyFont="1" applyFill="1"/>
    <xf numFmtId="3" fontId="7" fillId="0" borderId="0" xfId="0" applyNumberFormat="1" applyFont="1" applyFill="1"/>
    <xf numFmtId="0" fontId="17" fillId="0" borderId="0" xfId="13" applyFont="1" applyFill="1"/>
    <xf numFmtId="17" fontId="17" fillId="0" borderId="0" xfId="13" applyNumberFormat="1" applyFont="1" applyFill="1" applyAlignment="1">
      <alignment horizontal="right"/>
    </xf>
    <xf numFmtId="0" fontId="17" fillId="0" borderId="0" xfId="13" applyFont="1" applyFill="1" applyAlignment="1">
      <alignment horizontal="right"/>
    </xf>
    <xf numFmtId="165" fontId="17" fillId="0" borderId="0" xfId="13" applyNumberFormat="1" applyFont="1" applyFill="1" applyAlignment="1">
      <alignment horizontal="right"/>
    </xf>
    <xf numFmtId="0" fontId="25" fillId="0" borderId="0" xfId="13" applyFont="1" applyFill="1" applyAlignment="1">
      <alignment horizontal="left" indent="1"/>
    </xf>
    <xf numFmtId="0" fontId="25" fillId="0" borderId="0" xfId="13" applyFont="1" applyFill="1"/>
    <xf numFmtId="0" fontId="17" fillId="0" borderId="0" xfId="21" applyFont="1" applyFill="1"/>
    <xf numFmtId="170" fontId="5" fillId="0" borderId="0" xfId="1" applyNumberFormat="1" applyFont="1" applyFill="1"/>
    <xf numFmtId="169" fontId="5" fillId="0" borderId="0" xfId="11" applyNumberFormat="1" applyFont="1" applyFill="1"/>
    <xf numFmtId="0" fontId="12" fillId="0" borderId="0" xfId="11" applyFont="1" applyFill="1" applyAlignment="1">
      <alignment horizontal="center"/>
    </xf>
    <xf numFmtId="0" fontId="12" fillId="0" borderId="0" xfId="11" applyFont="1" applyFill="1"/>
    <xf numFmtId="3" fontId="12" fillId="0" borderId="0" xfId="11" applyNumberFormat="1" applyFont="1" applyFill="1"/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25" fillId="0" borderId="0" xfId="0" applyFont="1" applyFill="1"/>
    <xf numFmtId="0" fontId="25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9" fontId="5" fillId="0" borderId="0" xfId="16" applyNumberFormat="1" applyFont="1" applyFill="1"/>
    <xf numFmtId="3" fontId="5" fillId="0" borderId="0" xfId="0" applyNumberFormat="1" applyFont="1" applyFill="1"/>
    <xf numFmtId="169" fontId="5" fillId="0" borderId="0" xfId="16" applyNumberFormat="1" applyFont="1" applyFill="1" applyAlignment="1">
      <alignment horizontal="center"/>
    </xf>
    <xf numFmtId="17" fontId="25" fillId="0" borderId="0" xfId="0" quotePrefix="1" applyNumberFormat="1" applyFont="1" applyAlignment="1">
      <alignment horizontal="right"/>
    </xf>
    <xf numFmtId="17" fontId="25" fillId="0" borderId="0" xfId="0" applyNumberFormat="1" applyFont="1" applyAlignment="1">
      <alignment horizontal="right"/>
    </xf>
    <xf numFmtId="0" fontId="7" fillId="0" borderId="0" xfId="6" applyFont="1"/>
    <xf numFmtId="10" fontId="7" fillId="0" borderId="0" xfId="6" applyNumberFormat="1" applyFont="1"/>
    <xf numFmtId="3" fontId="5" fillId="0" borderId="0" xfId="13" applyNumberFormat="1" applyFont="1" applyAlignment="1">
      <alignment horizontal="right"/>
    </xf>
    <xf numFmtId="6" fontId="5" fillId="0" borderId="0" xfId="13" applyNumberFormat="1" applyFont="1" applyAlignment="1">
      <alignment horizontal="right"/>
    </xf>
    <xf numFmtId="169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6" fontId="6" fillId="0" borderId="0" xfId="13" applyNumberFormat="1" applyFont="1" applyAlignment="1">
      <alignment horizontal="right"/>
    </xf>
    <xf numFmtId="169" fontId="6" fillId="0" borderId="0" xfId="22" applyNumberFormat="1" applyFont="1" applyAlignment="1">
      <alignment horizontal="right"/>
    </xf>
    <xf numFmtId="5" fontId="0" fillId="0" borderId="0" xfId="0" applyNumberFormat="1"/>
    <xf numFmtId="0" fontId="33" fillId="0" borderId="0" xfId="0" applyFont="1"/>
    <xf numFmtId="168" fontId="5" fillId="0" borderId="0" xfId="10" applyNumberFormat="1"/>
    <xf numFmtId="3" fontId="17" fillId="0" borderId="0" xfId="0" applyNumberFormat="1" applyFont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6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168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8" fontId="5" fillId="0" borderId="0" xfId="0" applyNumberFormat="1" applyFont="1" applyFill="1"/>
    <xf numFmtId="10" fontId="5" fillId="0" borderId="0" xfId="0" applyNumberFormat="1" applyFont="1"/>
    <xf numFmtId="3" fontId="5" fillId="0" borderId="0" xfId="0" applyNumberFormat="1" applyFont="1" applyAlignment="1">
      <alignment horizontal="right"/>
    </xf>
    <xf numFmtId="6" fontId="5" fillId="0" borderId="0" xfId="0" applyNumberFormat="1" applyFont="1" applyAlignment="1">
      <alignment horizontal="right"/>
    </xf>
    <xf numFmtId="169" fontId="5" fillId="0" borderId="0" xfId="16" applyNumberFormat="1" applyFont="1" applyAlignment="1">
      <alignment horizontal="right"/>
    </xf>
    <xf numFmtId="17" fontId="18" fillId="0" borderId="0" xfId="0" applyNumberFormat="1" applyFont="1" applyFill="1"/>
    <xf numFmtId="17" fontId="17" fillId="0" borderId="0" xfId="0" applyNumberFormat="1" applyFont="1" applyFill="1" applyAlignment="1">
      <alignment horizontal="right"/>
    </xf>
    <xf numFmtId="0" fontId="17" fillId="0" borderId="0" xfId="0" applyFont="1" applyFill="1" applyAlignment="1">
      <alignment horizontal="centerContinuous"/>
    </xf>
    <xf numFmtId="6" fontId="17" fillId="0" borderId="0" xfId="0" applyNumberFormat="1" applyFont="1" applyFill="1" applyAlignment="1">
      <alignment horizontal="centerContinuous"/>
    </xf>
    <xf numFmtId="9" fontId="17" fillId="0" borderId="0" xfId="16" applyFont="1" applyFill="1" applyAlignment="1">
      <alignment horizontal="centerContinuous"/>
    </xf>
    <xf numFmtId="0" fontId="17" fillId="0" borderId="0" xfId="0" applyFont="1" applyFill="1" applyAlignment="1">
      <alignment horizontal="right"/>
    </xf>
    <xf numFmtId="0" fontId="17" fillId="0" borderId="0" xfId="0" applyFont="1" applyFill="1"/>
    <xf numFmtId="9" fontId="17" fillId="0" borderId="0" xfId="16" applyFont="1" applyFill="1"/>
    <xf numFmtId="3" fontId="17" fillId="0" borderId="0" xfId="0" applyNumberFormat="1" applyFont="1" applyFill="1" applyAlignment="1">
      <alignment horizontal="right"/>
    </xf>
    <xf numFmtId="6" fontId="17" fillId="0" borderId="0" xfId="0" applyNumberFormat="1" applyFont="1" applyFill="1" applyAlignment="1">
      <alignment horizontal="right"/>
    </xf>
    <xf numFmtId="169" fontId="17" fillId="0" borderId="0" xfId="16" applyNumberFormat="1" applyFont="1" applyFill="1" applyAlignment="1">
      <alignment horizontal="right"/>
    </xf>
    <xf numFmtId="0" fontId="35" fillId="0" borderId="0" xfId="0" applyFont="1"/>
    <xf numFmtId="168" fontId="17" fillId="0" borderId="0" xfId="0" applyNumberFormat="1" applyFont="1" applyAlignment="1">
      <alignment horizontal="center"/>
    </xf>
    <xf numFmtId="171" fontId="17" fillId="0" borderId="0" xfId="0" applyNumberFormat="1" applyFont="1" applyFill="1" applyAlignment="1">
      <alignment horizontal="center"/>
    </xf>
    <xf numFmtId="169" fontId="17" fillId="0" borderId="0" xfId="16" applyNumberFormat="1" applyFont="1" applyFill="1" applyAlignment="1">
      <alignment horizontal="center"/>
    </xf>
    <xf numFmtId="168" fontId="17" fillId="0" borderId="0" xfId="0" applyNumberFormat="1" applyFont="1"/>
    <xf numFmtId="169" fontId="17" fillId="0" borderId="0" xfId="16" applyNumberFormat="1" applyFont="1" applyFill="1" applyBorder="1"/>
    <xf numFmtId="0" fontId="5" fillId="0" borderId="0" xfId="25" applyFont="1"/>
    <xf numFmtId="164" fontId="5" fillId="0" borderId="0" xfId="0" applyNumberFormat="1" applyFont="1" applyFill="1"/>
    <xf numFmtId="5" fontId="5" fillId="0" borderId="0" xfId="0" applyNumberFormat="1" applyFont="1"/>
    <xf numFmtId="170" fontId="36" fillId="0" borderId="0" xfId="2" applyNumberFormat="1" applyFont="1"/>
    <xf numFmtId="169" fontId="5" fillId="0" borderId="0" xfId="17" applyNumberFormat="1" applyFont="1"/>
    <xf numFmtId="169" fontId="38" fillId="0" borderId="0" xfId="16" applyNumberFormat="1" applyFont="1" applyAlignment="1">
      <alignment vertical="center"/>
    </xf>
    <xf numFmtId="170" fontId="38" fillId="0" borderId="0" xfId="2" applyNumberFormat="1" applyFont="1" applyAlignment="1">
      <alignment vertical="center"/>
    </xf>
    <xf numFmtId="0" fontId="5" fillId="0" borderId="0" xfId="0" applyFont="1" applyAlignment="1">
      <alignment horizontal="center"/>
    </xf>
    <xf numFmtId="169" fontId="5" fillId="0" borderId="0" xfId="16" applyNumberFormat="1" applyFont="1" applyAlignment="1">
      <alignment horizontal="center"/>
    </xf>
    <xf numFmtId="168" fontId="17" fillId="0" borderId="0" xfId="1" applyNumberFormat="1" applyFont="1" applyFill="1"/>
    <xf numFmtId="174" fontId="37" fillId="0" borderId="0" xfId="1" applyNumberFormat="1" applyFont="1" applyFill="1"/>
    <xf numFmtId="169" fontId="37" fillId="0" borderId="0" xfId="1" applyNumberFormat="1" applyFont="1" applyFill="1"/>
    <xf numFmtId="18" fontId="5" fillId="0" borderId="0" xfId="0" applyNumberFormat="1" applyFont="1" applyFill="1"/>
    <xf numFmtId="18" fontId="5" fillId="0" borderId="0" xfId="0" applyNumberFormat="1" applyFont="1" applyFill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169" fontId="12" fillId="0" borderId="0" xfId="0" applyNumberFormat="1" applyFont="1"/>
    <xf numFmtId="169" fontId="12" fillId="0" borderId="0" xfId="16" applyNumberFormat="1" applyFont="1"/>
    <xf numFmtId="9" fontId="17" fillId="0" borderId="0" xfId="16" applyFont="1"/>
    <xf numFmtId="171" fontId="17" fillId="0" borderId="0" xfId="0" applyNumberFormat="1" applyFont="1" applyFill="1"/>
    <xf numFmtId="17" fontId="5" fillId="0" borderId="0" xfId="0" applyNumberFormat="1" applyFont="1" applyFill="1"/>
    <xf numFmtId="171" fontId="5" fillId="0" borderId="0" xfId="0" applyNumberFormat="1" applyFont="1"/>
    <xf numFmtId="0" fontId="5" fillId="0" borderId="0" xfId="4" applyFont="1"/>
    <xf numFmtId="17" fontId="5" fillId="0" borderId="0" xfId="25" applyNumberFormat="1" applyFont="1"/>
    <xf numFmtId="17" fontId="36" fillId="0" borderId="0" xfId="25" applyNumberFormat="1" applyFont="1"/>
    <xf numFmtId="0" fontId="5" fillId="0" borderId="0" xfId="25" applyFont="1" applyAlignment="1">
      <alignment horizontal="right"/>
    </xf>
    <xf numFmtId="9" fontId="5" fillId="0" borderId="0" xfId="17" applyFont="1"/>
    <xf numFmtId="0" fontId="5" fillId="0" borderId="0" xfId="4" applyFont="1" applyAlignment="1">
      <alignment horizontal="center"/>
    </xf>
    <xf numFmtId="0" fontId="12" fillId="0" borderId="0" xfId="4" applyFont="1"/>
    <xf numFmtId="0" fontId="6" fillId="0" borderId="0" xfId="4" applyFont="1" applyAlignment="1">
      <alignment horizontal="center"/>
    </xf>
    <xf numFmtId="17" fontId="6" fillId="0" borderId="0" xfId="4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6" fillId="0" borderId="0" xfId="4" applyFont="1"/>
    <xf numFmtId="17" fontId="5" fillId="0" borderId="0" xfId="4" applyNumberFormat="1" applyFont="1"/>
    <xf numFmtId="0" fontId="6" fillId="0" borderId="0" xfId="4" applyFont="1" applyAlignment="1">
      <alignment horizontal="left"/>
    </xf>
    <xf numFmtId="0" fontId="5" fillId="0" borderId="0" xfId="4" applyFont="1" applyFill="1" applyAlignment="1">
      <alignment horizontal="left" indent="1"/>
    </xf>
    <xf numFmtId="10" fontId="5" fillId="0" borderId="0" xfId="4" applyNumberFormat="1" applyFont="1"/>
    <xf numFmtId="0" fontId="6" fillId="0" borderId="0" xfId="4" applyFont="1" applyFill="1" applyAlignment="1"/>
    <xf numFmtId="9" fontId="5" fillId="0" borderId="0" xfId="16" applyFont="1"/>
    <xf numFmtId="10" fontId="5" fillId="0" borderId="0" xfId="25" applyNumberFormat="1" applyFont="1"/>
    <xf numFmtId="170" fontId="5" fillId="0" borderId="0" xfId="25" applyNumberFormat="1" applyFont="1"/>
    <xf numFmtId="170" fontId="5" fillId="0" borderId="0" xfId="4" applyNumberFormat="1" applyFont="1"/>
    <xf numFmtId="169" fontId="5" fillId="0" borderId="0" xfId="25" applyNumberFormat="1" applyFont="1" applyFill="1"/>
    <xf numFmtId="0" fontId="39" fillId="0" borderId="0" xfId="25" applyFont="1"/>
    <xf numFmtId="0" fontId="1" fillId="0" borderId="0" xfId="25" applyFont="1"/>
    <xf numFmtId="0" fontId="7" fillId="0" borderId="0" xfId="25" applyFont="1"/>
    <xf numFmtId="0" fontId="7" fillId="0" borderId="0" xfId="25" applyFont="1" applyFill="1"/>
    <xf numFmtId="0" fontId="16" fillId="0" borderId="0" xfId="25" applyFont="1"/>
    <xf numFmtId="0" fontId="1" fillId="0" borderId="0" xfId="25" applyFont="1" applyFill="1" applyAlignment="1">
      <alignment horizontal="right"/>
    </xf>
    <xf numFmtId="0" fontId="1" fillId="0" borderId="0" xfId="6" applyFont="1"/>
    <xf numFmtId="1" fontId="1" fillId="0" borderId="0" xfId="6" applyNumberFormat="1" applyFont="1"/>
    <xf numFmtId="0" fontId="17" fillId="0" borderId="0" xfId="6" applyFont="1" applyAlignment="1">
      <alignment wrapText="1"/>
    </xf>
    <xf numFmtId="0" fontId="17" fillId="0" borderId="0" xfId="0" applyFont="1" applyBorder="1" applyAlignment="1">
      <alignment wrapText="1"/>
    </xf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17" fillId="0" borderId="0" xfId="6" applyFont="1"/>
    <xf numFmtId="170" fontId="17" fillId="0" borderId="0" xfId="6" applyNumberFormat="1" applyFont="1"/>
    <xf numFmtId="10" fontId="1" fillId="0" borderId="0" xfId="6" applyNumberFormat="1" applyFont="1"/>
    <xf numFmtId="0" fontId="25" fillId="0" borderId="0" xfId="0" applyFont="1" applyFill="1" applyAlignment="1">
      <alignment horizontal="center"/>
    </xf>
    <xf numFmtId="169" fontId="28" fillId="9" borderId="0" xfId="16" applyNumberFormat="1" applyFont="1" applyFill="1" applyBorder="1" applyAlignment="1">
      <alignment horizontal="center"/>
    </xf>
    <xf numFmtId="0" fontId="31" fillId="9" borderId="0" xfId="27" applyFont="1" applyFill="1" applyAlignment="1" applyProtection="1">
      <alignment vertical="center"/>
    </xf>
    <xf numFmtId="0" fontId="34" fillId="9" borderId="0" xfId="27" applyFont="1" applyFill="1" applyAlignment="1" applyProtection="1">
      <alignment vertical="center"/>
    </xf>
    <xf numFmtId="0" fontId="0" fillId="9" borderId="0" xfId="0" applyFill="1" applyAlignment="1">
      <alignment vertical="center"/>
    </xf>
    <xf numFmtId="0" fontId="19" fillId="9" borderId="0" xfId="0" applyFont="1" applyFill="1" applyAlignment="1">
      <alignment vertical="center"/>
    </xf>
    <xf numFmtId="0" fontId="40" fillId="0" borderId="0" xfId="24" applyFont="1" applyAlignment="1">
      <alignment vertical="center"/>
    </xf>
    <xf numFmtId="0" fontId="41" fillId="9" borderId="0" xfId="27" applyFont="1" applyFill="1" applyAlignment="1" applyProtection="1">
      <alignment vertical="center"/>
    </xf>
    <xf numFmtId="0" fontId="41" fillId="10" borderId="0" xfId="27" applyFont="1" applyFill="1" applyAlignment="1" applyProtection="1">
      <alignment vertical="center"/>
    </xf>
    <xf numFmtId="0" fontId="42" fillId="0" borderId="0" xfId="24" applyFont="1"/>
    <xf numFmtId="17" fontId="6" fillId="0" borderId="0" xfId="0" applyNumberFormat="1" applyFont="1" applyAlignment="1">
      <alignment horizontal="right"/>
    </xf>
    <xf numFmtId="169" fontId="5" fillId="0" borderId="0" xfId="0" applyNumberFormat="1" applyFont="1"/>
    <xf numFmtId="0" fontId="1" fillId="0" borderId="0" xfId="9" applyFont="1"/>
    <xf numFmtId="0" fontId="1" fillId="0" borderId="0" xfId="9" applyFont="1" applyFill="1"/>
    <xf numFmtId="0" fontId="34" fillId="3" borderId="0" xfId="27" applyFont="1" applyFill="1" applyAlignment="1" applyProtection="1">
      <alignment vertical="center"/>
    </xf>
    <xf numFmtId="0" fontId="1" fillId="0" borderId="0" xfId="9" applyFont="1" applyAlignment="1">
      <alignment horizontal="right"/>
    </xf>
    <xf numFmtId="3" fontId="1" fillId="0" borderId="0" xfId="0" applyNumberFormat="1" applyFont="1"/>
    <xf numFmtId="169" fontId="1" fillId="0" borderId="0" xfId="16" applyNumberFormat="1" applyFont="1" applyFill="1"/>
    <xf numFmtId="170" fontId="1" fillId="0" borderId="0" xfId="9" applyNumberFormat="1" applyFont="1"/>
    <xf numFmtId="169" fontId="1" fillId="0" borderId="0" xfId="16" applyNumberFormat="1" applyFont="1"/>
    <xf numFmtId="169" fontId="1" fillId="0" borderId="0" xfId="9" applyNumberFormat="1" applyFont="1"/>
    <xf numFmtId="169" fontId="1" fillId="0" borderId="0" xfId="9" applyNumberFormat="1" applyFont="1" applyFill="1"/>
    <xf numFmtId="10" fontId="1" fillId="0" borderId="0" xfId="30" applyNumberFormat="1" applyFont="1"/>
    <xf numFmtId="10" fontId="1" fillId="0" borderId="0" xfId="9" applyNumberFormat="1" applyFont="1"/>
    <xf numFmtId="0" fontId="5" fillId="0" borderId="0" xfId="0" quotePrefix="1" applyFont="1"/>
    <xf numFmtId="0" fontId="5" fillId="3" borderId="0" xfId="0" applyFont="1" applyFill="1"/>
    <xf numFmtId="0" fontId="5" fillId="0" borderId="0" xfId="0" applyFont="1" applyAlignment="1">
      <alignment horizontal="right" wrapText="1"/>
    </xf>
    <xf numFmtId="0" fontId="5" fillId="0" borderId="0" xfId="0" applyFont="1" applyFill="1" applyAlignment="1">
      <alignment horizontal="right" wrapText="1"/>
    </xf>
    <xf numFmtId="171" fontId="5" fillId="0" borderId="0" xfId="0" applyNumberFormat="1" applyFont="1" applyFill="1"/>
    <xf numFmtId="169" fontId="5" fillId="0" borderId="0" xfId="0" applyNumberFormat="1" applyFont="1" applyFill="1"/>
    <xf numFmtId="169" fontId="1" fillId="0" borderId="0" xfId="16" applyNumberFormat="1" applyFont="1" applyFill="1" applyBorder="1"/>
    <xf numFmtId="169" fontId="1" fillId="0" borderId="0" xfId="16" applyNumberFormat="1" applyFont="1" applyBorder="1"/>
    <xf numFmtId="175" fontId="5" fillId="0" borderId="0" xfId="0" applyNumberFormat="1" applyFont="1"/>
    <xf numFmtId="0" fontId="12" fillId="0" borderId="0" xfId="0" applyFont="1" applyFill="1"/>
    <xf numFmtId="9" fontId="12" fillId="0" borderId="0" xfId="16" applyFont="1" applyFill="1"/>
    <xf numFmtId="0" fontId="5" fillId="0" borderId="1" xfId="0" applyFont="1" applyFill="1" applyBorder="1"/>
    <xf numFmtId="0" fontId="5" fillId="0" borderId="1" xfId="11" applyFont="1" applyFill="1" applyBorder="1" applyAlignment="1">
      <alignment horizontal="right"/>
    </xf>
    <xf numFmtId="169" fontId="5" fillId="0" borderId="1" xfId="11" applyNumberFormat="1" applyFont="1" applyFill="1" applyBorder="1" applyAlignment="1">
      <alignment horizontal="right"/>
    </xf>
    <xf numFmtId="0" fontId="5" fillId="0" borderId="0" xfId="14" applyFont="1" applyFill="1" applyAlignment="1">
      <alignment horizontal="center"/>
    </xf>
    <xf numFmtId="9" fontId="1" fillId="0" borderId="0" xfId="16" applyFont="1" applyFill="1"/>
    <xf numFmtId="9" fontId="1" fillId="9" borderId="0" xfId="16" applyFont="1" applyFill="1"/>
    <xf numFmtId="17" fontId="6" fillId="0" borderId="0" xfId="0" applyNumberFormat="1" applyFont="1" applyFill="1"/>
    <xf numFmtId="0" fontId="1" fillId="0" borderId="0" xfId="0" applyFont="1" applyFill="1"/>
    <xf numFmtId="170" fontId="1" fillId="9" borderId="0" xfId="1" applyNumberFormat="1" applyFont="1" applyFill="1" applyBorder="1" applyAlignment="1">
      <alignment horizontal="right" vertical="center"/>
    </xf>
    <xf numFmtId="169" fontId="1" fillId="9" borderId="0" xfId="16" applyNumberFormat="1" applyFont="1" applyFill="1" applyBorder="1" applyAlignment="1">
      <alignment horizontal="right" vertical="center"/>
    </xf>
    <xf numFmtId="170" fontId="1" fillId="0" borderId="0" xfId="1" applyNumberFormat="1" applyFont="1" applyFill="1" applyBorder="1" applyAlignment="1">
      <alignment horizontal="center" vertical="center"/>
    </xf>
    <xf numFmtId="169" fontId="1" fillId="0" borderId="0" xfId="16" applyNumberFormat="1" applyFont="1" applyFill="1" applyBorder="1" applyAlignment="1">
      <alignment horizontal="right" vertical="center"/>
    </xf>
    <xf numFmtId="0" fontId="44" fillId="0" borderId="0" xfId="0" applyFont="1" applyFill="1" applyAlignment="1">
      <alignment vertical="center"/>
    </xf>
    <xf numFmtId="0" fontId="39" fillId="0" borderId="0" xfId="0" applyFont="1" applyFill="1" applyAlignment="1">
      <alignment vertical="center"/>
    </xf>
    <xf numFmtId="0" fontId="45" fillId="0" borderId="0" xfId="25" applyFont="1"/>
    <xf numFmtId="0" fontId="39" fillId="0" borderId="0" xfId="4" applyFont="1"/>
    <xf numFmtId="169" fontId="39" fillId="0" borderId="0" xfId="17" applyNumberFormat="1" applyFont="1"/>
    <xf numFmtId="17" fontId="39" fillId="0" borderId="0" xfId="4" applyNumberFormat="1" applyFont="1" applyFill="1"/>
    <xf numFmtId="169" fontId="39" fillId="0" borderId="0" xfId="17" applyNumberFormat="1" applyFont="1" applyFill="1"/>
    <xf numFmtId="0" fontId="22" fillId="0" borderId="0" xfId="25" applyFont="1"/>
    <xf numFmtId="0" fontId="5" fillId="0" borderId="0" xfId="4" applyFont="1" applyFill="1"/>
    <xf numFmtId="0" fontId="39" fillId="0" borderId="0" xfId="4" applyFont="1" applyFill="1"/>
    <xf numFmtId="168" fontId="5" fillId="0" borderId="0" xfId="4" applyNumberFormat="1" applyFont="1"/>
    <xf numFmtId="0" fontId="46" fillId="0" borderId="0" xfId="0" applyFont="1"/>
    <xf numFmtId="0" fontId="47" fillId="0" borderId="0" xfId="0" applyFont="1"/>
    <xf numFmtId="0" fontId="39" fillId="0" borderId="0" xfId="0" applyFont="1"/>
    <xf numFmtId="0" fontId="5" fillId="0" borderId="0" xfId="0" applyFont="1" applyFill="1" applyBorder="1"/>
    <xf numFmtId="0" fontId="34" fillId="9" borderId="0" xfId="27" applyFont="1" applyFill="1" applyBorder="1" applyAlignment="1" applyProtection="1">
      <alignment vertical="center"/>
    </xf>
    <xf numFmtId="0" fontId="25" fillId="0" borderId="0" xfId="0" applyFont="1" applyFill="1" applyBorder="1" applyAlignment="1">
      <alignment vertical="center"/>
    </xf>
    <xf numFmtId="0" fontId="48" fillId="0" borderId="0" xfId="27" applyFont="1" applyAlignment="1" applyProtection="1"/>
    <xf numFmtId="170" fontId="49" fillId="0" borderId="0" xfId="2" applyNumberFormat="1" applyFont="1"/>
    <xf numFmtId="169" fontId="6" fillId="0" borderId="0" xfId="17" applyNumberFormat="1" applyFont="1"/>
    <xf numFmtId="0" fontId="50" fillId="5" borderId="0" xfId="0" applyFont="1" applyFill="1"/>
    <xf numFmtId="0" fontId="51" fillId="6" borderId="0" xfId="4" applyNumberFormat="1" applyFont="1" applyFill="1" applyBorder="1" applyAlignment="1"/>
    <xf numFmtId="0" fontId="51" fillId="6" borderId="3" xfId="0" applyFont="1" applyFill="1" applyBorder="1"/>
    <xf numFmtId="0" fontId="52" fillId="7" borderId="4" xfId="0" applyFont="1" applyFill="1" applyBorder="1"/>
    <xf numFmtId="0" fontId="52" fillId="7" borderId="5" xfId="0" applyFont="1" applyFill="1" applyBorder="1"/>
    <xf numFmtId="3" fontId="52" fillId="7" borderId="5" xfId="0" applyNumberFormat="1" applyFont="1" applyFill="1" applyBorder="1"/>
    <xf numFmtId="0" fontId="52" fillId="8" borderId="6" xfId="0" applyFont="1" applyFill="1" applyBorder="1"/>
    <xf numFmtId="0" fontId="52" fillId="8" borderId="2" xfId="0" applyFont="1" applyFill="1" applyBorder="1"/>
    <xf numFmtId="0" fontId="52" fillId="7" borderId="6" xfId="0" applyFont="1" applyFill="1" applyBorder="1"/>
    <xf numFmtId="0" fontId="52" fillId="7" borderId="2" xfId="0" applyFont="1" applyFill="1" applyBorder="1"/>
    <xf numFmtId="3" fontId="52" fillId="8" borderId="6" xfId="0" applyNumberFormat="1" applyFont="1" applyFill="1" applyBorder="1"/>
    <xf numFmtId="3" fontId="52" fillId="8" borderId="2" xfId="0" applyNumberFormat="1" applyFont="1" applyFill="1" applyBorder="1"/>
    <xf numFmtId="3" fontId="52" fillId="7" borderId="2" xfId="0" applyNumberFormat="1" applyFont="1" applyFill="1" applyBorder="1"/>
    <xf numFmtId="0" fontId="52" fillId="8" borderId="6" xfId="4" applyNumberFormat="1" applyFont="1" applyFill="1" applyBorder="1" applyAlignment="1"/>
    <xf numFmtId="0" fontId="52" fillId="8" borderId="2" xfId="4" applyNumberFormat="1" applyFont="1" applyFill="1" applyBorder="1" applyAlignment="1"/>
    <xf numFmtId="0" fontId="52" fillId="7" borderId="6" xfId="4" applyNumberFormat="1" applyFont="1" applyFill="1" applyBorder="1" applyAlignment="1"/>
    <xf numFmtId="0" fontId="52" fillId="7" borderId="2" xfId="4" applyNumberFormat="1" applyFont="1" applyFill="1" applyBorder="1" applyAlignment="1"/>
    <xf numFmtId="0" fontId="22" fillId="0" borderId="0" xfId="0" applyFont="1"/>
    <xf numFmtId="0" fontId="5" fillId="4" borderId="0" xfId="0" applyFont="1" applyFill="1"/>
    <xf numFmtId="0" fontId="5" fillId="0" borderId="0" xfId="0" applyFont="1" applyAlignment="1">
      <alignment vertical="center"/>
    </xf>
    <xf numFmtId="0" fontId="5" fillId="2" borderId="0" xfId="0" applyFont="1" applyFill="1"/>
    <xf numFmtId="0" fontId="17" fillId="0" borderId="0" xfId="24" applyFont="1"/>
    <xf numFmtId="0" fontId="5" fillId="0" borderId="0" xfId="24" applyFont="1"/>
    <xf numFmtId="0" fontId="17" fillId="0" borderId="0" xfId="24" applyFont="1" applyFill="1"/>
    <xf numFmtId="0" fontId="53" fillId="0" borderId="0" xfId="27" applyFont="1" applyAlignment="1" applyProtection="1"/>
    <xf numFmtId="0" fontId="53" fillId="0" borderId="0" xfId="27" applyFont="1" applyFill="1" applyAlignment="1" applyProtection="1"/>
    <xf numFmtId="0" fontId="1" fillId="0" borderId="0" xfId="24" applyFont="1"/>
    <xf numFmtId="0" fontId="25" fillId="0" borderId="0" xfId="24" applyFont="1"/>
    <xf numFmtId="0" fontId="48" fillId="0" borderId="0" xfId="27" applyFont="1" applyAlignment="1" applyProtection="1">
      <alignment vertical="center"/>
    </xf>
    <xf numFmtId="0" fontId="48" fillId="0" borderId="0" xfId="27" applyFont="1" applyFill="1" applyAlignment="1" applyProtection="1"/>
    <xf numFmtId="0" fontId="5" fillId="0" borderId="0" xfId="24" applyFont="1" applyFill="1"/>
    <xf numFmtId="0" fontId="54" fillId="0" borderId="0" xfId="24" applyFont="1"/>
    <xf numFmtId="0" fontId="43" fillId="0" borderId="0" xfId="24" applyFont="1" applyAlignment="1">
      <alignment horizontal="center" vertical="center"/>
    </xf>
    <xf numFmtId="0" fontId="43" fillId="0" borderId="1" xfId="24" applyFont="1" applyBorder="1"/>
    <xf numFmtId="0" fontId="43" fillId="0" borderId="1" xfId="24" applyFont="1" applyBorder="1" applyAlignment="1">
      <alignment horizontal="center"/>
    </xf>
    <xf numFmtId="0" fontId="43" fillId="0" borderId="0" xfId="0" applyFont="1" applyAlignment="1">
      <alignment vertical="center"/>
    </xf>
    <xf numFmtId="0" fontId="28" fillId="9" borderId="0" xfId="15" applyFont="1" applyFill="1" applyBorder="1" applyAlignment="1">
      <alignment horizontal="center"/>
    </xf>
    <xf numFmtId="0" fontId="28" fillId="0" borderId="0" xfId="15" applyFont="1" applyFill="1" applyBorder="1" applyAlignment="1">
      <alignment horizontal="center"/>
    </xf>
    <xf numFmtId="0" fontId="7" fillId="9" borderId="0" xfId="8" applyFont="1" applyFill="1" applyBorder="1" applyAlignment="1">
      <alignment horizontal="center"/>
    </xf>
    <xf numFmtId="0" fontId="25" fillId="0" borderId="1" xfId="13" applyFont="1" applyFill="1" applyBorder="1" applyAlignment="1">
      <alignment horizontal="center"/>
    </xf>
    <xf numFmtId="0" fontId="6" fillId="0" borderId="0" xfId="11" applyFont="1" applyFill="1" applyAlignment="1">
      <alignment horizontal="center"/>
    </xf>
    <xf numFmtId="0" fontId="25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1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Fig 4&amp;8 source" xfId="30" xr:uid="{5763F86A-3A53-4687-9192-3766BA1C0BF8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D5F1E5"/>
      <color rgb="FFABE3CB"/>
      <color rgb="FFECB22B"/>
      <color rgb="FF2EB77E"/>
      <color rgb="FF36C5EE"/>
      <color rgb="FF006B3D"/>
      <color rgb="FF3F5176"/>
      <color rgb="FF7C93B9"/>
      <color rgb="FF9DAECB"/>
      <color rgb="FF3F51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1.xml"/><Relationship Id="rId37" Type="http://schemas.openxmlformats.org/officeDocument/2006/relationships/styles" Target="styles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1 source'!$A$107:$A$147</c:f>
              <c:numCache>
                <c:formatCode>mmm\-yyyy</c:formatCode>
                <c:ptCount val="4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</c:numCache>
            </c:numRef>
          </c:cat>
          <c:val>
            <c:numRef>
              <c:f>'Fig 1 source'!$B$107:$B$147</c:f>
              <c:numCache>
                <c:formatCode>0.0%</c:formatCode>
                <c:ptCount val="41"/>
                <c:pt idx="0">
                  <c:v>3.9413101674235396E-2</c:v>
                </c:pt>
                <c:pt idx="1">
                  <c:v>4.4114612319538393E-2</c:v>
                </c:pt>
                <c:pt idx="2">
                  <c:v>4.1548719615180252E-2</c:v>
                </c:pt>
                <c:pt idx="3">
                  <c:v>2.9313352821923155E-2</c:v>
                </c:pt>
                <c:pt idx="4">
                  <c:v>3.0069544045423502E-2</c:v>
                </c:pt>
                <c:pt idx="5">
                  <c:v>1.5949524769531154E-2</c:v>
                </c:pt>
                <c:pt idx="6">
                  <c:v>1.9072776083735032E-3</c:v>
                </c:pt>
                <c:pt idx="7">
                  <c:v>4.8856814076889687E-3</c:v>
                </c:pt>
                <c:pt idx="8">
                  <c:v>1.2798042301535473E-2</c:v>
                </c:pt>
                <c:pt idx="9">
                  <c:v>1.6052509843240026E-2</c:v>
                </c:pt>
                <c:pt idx="10">
                  <c:v>2.1030837845765316E-2</c:v>
                </c:pt>
                <c:pt idx="11">
                  <c:v>2.4040974618218414E-2</c:v>
                </c:pt>
                <c:pt idx="12">
                  <c:v>1.7591603258249489E-2</c:v>
                </c:pt>
                <c:pt idx="13">
                  <c:v>1.6437637949576533E-2</c:v>
                </c:pt>
                <c:pt idx="14">
                  <c:v>2.4027510200816504E-2</c:v>
                </c:pt>
                <c:pt idx="15">
                  <c:v>1.8967654544773893E-2</c:v>
                </c:pt>
                <c:pt idx="16">
                  <c:v>2.1316143685569555E-2</c:v>
                </c:pt>
                <c:pt idx="17">
                  <c:v>2.2868989562266018E-2</c:v>
                </c:pt>
                <c:pt idx="18">
                  <c:v>2.7758039306768678E-2</c:v>
                </c:pt>
                <c:pt idx="19">
                  <c:v>3.0081764557774004E-2</c:v>
                </c:pt>
                <c:pt idx="20">
                  <c:v>3.2562592054377726E-2</c:v>
                </c:pt>
                <c:pt idx="21">
                  <c:v>3.5955962155404864E-2</c:v>
                </c:pt>
                <c:pt idx="22">
                  <c:v>3.5884950385544512E-2</c:v>
                </c:pt>
                <c:pt idx="23">
                  <c:v>3.8348305442216013E-2</c:v>
                </c:pt>
                <c:pt idx="24">
                  <c:v>3.8072142018090283E-2</c:v>
                </c:pt>
                <c:pt idx="25">
                  <c:v>4.2417738851050935E-2</c:v>
                </c:pt>
                <c:pt idx="26">
                  <c:v>3.481997185290564E-2</c:v>
                </c:pt>
                <c:pt idx="27">
                  <c:v>4.4589890434098889E-2</c:v>
                </c:pt>
                <c:pt idx="28">
                  <c:v>4.1806809926355548E-2</c:v>
                </c:pt>
                <c:pt idx="29">
                  <c:v>2.9444895592276366E-2</c:v>
                </c:pt>
                <c:pt idx="30">
                  <c:v>3.1853432749368471E-2</c:v>
                </c:pt>
                <c:pt idx="31">
                  <c:v>2.0489448336052707E-2</c:v>
                </c:pt>
                <c:pt idx="32">
                  <c:v>1.8263693871793274E-2</c:v>
                </c:pt>
                <c:pt idx="33">
                  <c:v>1.7772094699553431E-2</c:v>
                </c:pt>
                <c:pt idx="34">
                  <c:v>9.2443367767838236E-3</c:v>
                </c:pt>
                <c:pt idx="35">
                  <c:v>1.2517388115297123E-2</c:v>
                </c:pt>
                <c:pt idx="36">
                  <c:v>1.5048065640179464E-2</c:v>
                </c:pt>
                <c:pt idx="37">
                  <c:v>-4.0203974702797129E-2</c:v>
                </c:pt>
                <c:pt idx="38">
                  <c:v>-4.7431850820832344E-2</c:v>
                </c:pt>
                <c:pt idx="39">
                  <c:v>-6.2423137199264511E-2</c:v>
                </c:pt>
                <c:pt idx="40">
                  <c:v>-7.7179839801413852E-2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2EB77E"/>
              </a:solidFill>
              <a:prstDash val="solid"/>
            </a:ln>
          </c:spPr>
          <c:marker>
            <c:symbol val="none"/>
          </c:marker>
          <c:cat>
            <c:numRef>
              <c:f>'Fig 1 source'!$A$107:$A$147</c:f>
              <c:numCache>
                <c:formatCode>mmm\-yyyy</c:formatCode>
                <c:ptCount val="4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</c:numCache>
            </c:numRef>
          </c:cat>
          <c:val>
            <c:numRef>
              <c:f>'Fig 1 source'!$C$107:$C$147</c:f>
              <c:numCache>
                <c:formatCode>0.0%</c:formatCode>
                <c:ptCount val="41"/>
                <c:pt idx="0">
                  <c:v>6.638279895471455E-2</c:v>
                </c:pt>
                <c:pt idx="1">
                  <c:v>4.6889910245269339E-2</c:v>
                </c:pt>
                <c:pt idx="2">
                  <c:v>5.9933139339645169E-2</c:v>
                </c:pt>
                <c:pt idx="3">
                  <c:v>5.0330347907008077E-2</c:v>
                </c:pt>
                <c:pt idx="4">
                  <c:v>4.6268728796090564E-2</c:v>
                </c:pt>
                <c:pt idx="5">
                  <c:v>2.8893088331897632E-2</c:v>
                </c:pt>
                <c:pt idx="6">
                  <c:v>1.8800161777906332E-2</c:v>
                </c:pt>
                <c:pt idx="7">
                  <c:v>1.5221918124087797E-2</c:v>
                </c:pt>
                <c:pt idx="8">
                  <c:v>8.4154324113878687E-3</c:v>
                </c:pt>
                <c:pt idx="9">
                  <c:v>1.2114263284390692E-2</c:v>
                </c:pt>
                <c:pt idx="10">
                  <c:v>1.7959396833292285E-2</c:v>
                </c:pt>
                <c:pt idx="11">
                  <c:v>1.9636778937900168E-2</c:v>
                </c:pt>
                <c:pt idx="12">
                  <c:v>1.6952369838091563E-2</c:v>
                </c:pt>
                <c:pt idx="13">
                  <c:v>3.6931732208554502E-2</c:v>
                </c:pt>
                <c:pt idx="14">
                  <c:v>2.428982448625927E-2</c:v>
                </c:pt>
                <c:pt idx="15">
                  <c:v>1.2414317216290938E-2</c:v>
                </c:pt>
                <c:pt idx="16">
                  <c:v>2.2420242892676079E-2</c:v>
                </c:pt>
                <c:pt idx="17">
                  <c:v>8.5763746693461318E-3</c:v>
                </c:pt>
                <c:pt idx="18">
                  <c:v>2.8073302164667524E-2</c:v>
                </c:pt>
                <c:pt idx="19">
                  <c:v>2.8721501363603297E-2</c:v>
                </c:pt>
                <c:pt idx="20">
                  <c:v>2.3153558391871387E-2</c:v>
                </c:pt>
                <c:pt idx="21">
                  <c:v>2.4342745861733128E-2</c:v>
                </c:pt>
                <c:pt idx="22">
                  <c:v>1.7365447352761132E-2</c:v>
                </c:pt>
                <c:pt idx="23">
                  <c:v>2.8174678040737033E-2</c:v>
                </c:pt>
                <c:pt idx="24">
                  <c:v>2.0690354530474409E-2</c:v>
                </c:pt>
                <c:pt idx="25">
                  <c:v>3.0464708987204547E-2</c:v>
                </c:pt>
                <c:pt idx="26">
                  <c:v>3.0213520095140334E-2</c:v>
                </c:pt>
                <c:pt idx="27">
                  <c:v>2.6483647050447257E-2</c:v>
                </c:pt>
                <c:pt idx="28">
                  <c:v>3.1997959122185948E-2</c:v>
                </c:pt>
                <c:pt idx="29">
                  <c:v>3.2311218640477257E-2</c:v>
                </c:pt>
                <c:pt idx="30">
                  <c:v>3.6662296625100232E-2</c:v>
                </c:pt>
                <c:pt idx="31">
                  <c:v>5.3038830210039967E-2</c:v>
                </c:pt>
                <c:pt idx="32">
                  <c:v>5.5732289503349852E-2</c:v>
                </c:pt>
                <c:pt idx="33">
                  <c:v>5.3997557180684108E-2</c:v>
                </c:pt>
                <c:pt idx="34">
                  <c:v>5.1616984455324477E-2</c:v>
                </c:pt>
                <c:pt idx="35">
                  <c:v>3.9018902791390975E-2</c:v>
                </c:pt>
                <c:pt idx="36">
                  <c:v>3.5578704485668355E-2</c:v>
                </c:pt>
                <c:pt idx="37">
                  <c:v>2.7654700195081983E-2</c:v>
                </c:pt>
                <c:pt idx="38">
                  <c:v>3.6310016126454236E-2</c:v>
                </c:pt>
                <c:pt idx="39">
                  <c:v>5.8700599429176936E-2</c:v>
                </c:pt>
                <c:pt idx="40">
                  <c:v>6.089980988969157E-2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6C5EE"/>
              </a:solidFill>
              <a:prstDash val="sysDash"/>
            </a:ln>
          </c:spPr>
          <c:marker>
            <c:symbol val="none"/>
          </c:marker>
          <c:cat>
            <c:numRef>
              <c:f>'Fig 1 source'!$A$107:$A$147</c:f>
              <c:numCache>
                <c:formatCode>mmm\-yyyy</c:formatCode>
                <c:ptCount val="4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</c:numCache>
            </c:numRef>
          </c:cat>
          <c:val>
            <c:numRef>
              <c:f>'Fig 1 source'!$E$107:$E$147</c:f>
              <c:numCache>
                <c:formatCode>0.0%</c:formatCode>
                <c:ptCount val="41"/>
                <c:pt idx="0">
                  <c:v>1.7315333415981352E-2</c:v>
                </c:pt>
                <c:pt idx="1">
                  <c:v>1.7315333415981352E-2</c:v>
                </c:pt>
                <c:pt idx="2">
                  <c:v>1.7315333415981352E-2</c:v>
                </c:pt>
                <c:pt idx="3">
                  <c:v>1.7315333415981352E-2</c:v>
                </c:pt>
                <c:pt idx="4">
                  <c:v>1.7315333415981352E-2</c:v>
                </c:pt>
                <c:pt idx="5">
                  <c:v>1.7315333415981352E-2</c:v>
                </c:pt>
                <c:pt idx="6">
                  <c:v>1.7315333415981352E-2</c:v>
                </c:pt>
                <c:pt idx="7">
                  <c:v>1.7315333415981352E-2</c:v>
                </c:pt>
                <c:pt idx="8">
                  <c:v>1.7315333415981352E-2</c:v>
                </c:pt>
                <c:pt idx="9">
                  <c:v>1.7315333415981352E-2</c:v>
                </c:pt>
                <c:pt idx="10">
                  <c:v>1.7315333415981352E-2</c:v>
                </c:pt>
                <c:pt idx="11">
                  <c:v>1.7315333415981352E-2</c:v>
                </c:pt>
                <c:pt idx="12">
                  <c:v>1.7315333415981352E-2</c:v>
                </c:pt>
                <c:pt idx="13">
                  <c:v>1.7315333415981352E-2</c:v>
                </c:pt>
                <c:pt idx="14">
                  <c:v>1.7315333415981352E-2</c:v>
                </c:pt>
                <c:pt idx="15">
                  <c:v>1.7315333415981352E-2</c:v>
                </c:pt>
                <c:pt idx="16">
                  <c:v>1.7315333415981352E-2</c:v>
                </c:pt>
                <c:pt idx="17">
                  <c:v>1.7315333415981352E-2</c:v>
                </c:pt>
                <c:pt idx="18">
                  <c:v>1.7315333415981352E-2</c:v>
                </c:pt>
                <c:pt idx="19">
                  <c:v>1.7315333415981352E-2</c:v>
                </c:pt>
                <c:pt idx="20">
                  <c:v>1.7315333415981352E-2</c:v>
                </c:pt>
                <c:pt idx="21">
                  <c:v>1.7315333415981352E-2</c:v>
                </c:pt>
                <c:pt idx="22">
                  <c:v>1.7315333415981352E-2</c:v>
                </c:pt>
                <c:pt idx="23">
                  <c:v>1.7315333415981352E-2</c:v>
                </c:pt>
                <c:pt idx="24">
                  <c:v>1.7315333415981352E-2</c:v>
                </c:pt>
                <c:pt idx="25">
                  <c:v>1.7315333415981352E-2</c:v>
                </c:pt>
                <c:pt idx="26">
                  <c:v>1.7315333415981352E-2</c:v>
                </c:pt>
                <c:pt idx="27">
                  <c:v>1.7315333415981352E-2</c:v>
                </c:pt>
                <c:pt idx="28">
                  <c:v>1.7315333415981352E-2</c:v>
                </c:pt>
                <c:pt idx="29">
                  <c:v>1.7315333415981352E-2</c:v>
                </c:pt>
                <c:pt idx="30">
                  <c:v>1.7315333415981352E-2</c:v>
                </c:pt>
                <c:pt idx="31">
                  <c:v>1.7315333415981352E-2</c:v>
                </c:pt>
                <c:pt idx="32">
                  <c:v>1.7315333415981352E-2</c:v>
                </c:pt>
                <c:pt idx="33">
                  <c:v>1.7315333415981352E-2</c:v>
                </c:pt>
                <c:pt idx="34">
                  <c:v>1.7315333415981352E-2</c:v>
                </c:pt>
                <c:pt idx="35">
                  <c:v>1.7315333415981352E-2</c:v>
                </c:pt>
                <c:pt idx="36">
                  <c:v>1.7315333415981352E-2</c:v>
                </c:pt>
                <c:pt idx="37">
                  <c:v>1.7315333415981352E-2</c:v>
                </c:pt>
                <c:pt idx="38">
                  <c:v>1.7315333415981352E-2</c:v>
                </c:pt>
                <c:pt idx="39">
                  <c:v>1.7315333415981352E-2</c:v>
                </c:pt>
                <c:pt idx="40">
                  <c:v>1.7315333415981352E-2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1 source'!$A$107:$A$147</c:f>
              <c:numCache>
                <c:formatCode>mmm\-yyyy</c:formatCode>
                <c:ptCount val="4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  <c:pt idx="39">
                  <c:v>44166</c:v>
                </c:pt>
                <c:pt idx="40">
                  <c:v>44256</c:v>
                </c:pt>
              </c:numCache>
            </c:numRef>
          </c:cat>
          <c:val>
            <c:numRef>
              <c:f>'Fig 1 source'!$F$107:$F$147</c:f>
              <c:numCache>
                <c:formatCode>0.0%</c:formatCode>
                <c:ptCount val="41"/>
                <c:pt idx="0">
                  <c:v>3.1931283994834012E-2</c:v>
                </c:pt>
                <c:pt idx="1">
                  <c:v>3.1931283994834012E-2</c:v>
                </c:pt>
                <c:pt idx="2">
                  <c:v>3.1931283994834012E-2</c:v>
                </c:pt>
                <c:pt idx="3">
                  <c:v>3.1931283994834012E-2</c:v>
                </c:pt>
                <c:pt idx="4">
                  <c:v>3.1931283994834012E-2</c:v>
                </c:pt>
                <c:pt idx="5">
                  <c:v>3.1931283994834012E-2</c:v>
                </c:pt>
                <c:pt idx="6">
                  <c:v>3.1931283994834012E-2</c:v>
                </c:pt>
                <c:pt idx="7">
                  <c:v>3.1931283994834012E-2</c:v>
                </c:pt>
                <c:pt idx="8">
                  <c:v>3.1931283994834012E-2</c:v>
                </c:pt>
                <c:pt idx="9">
                  <c:v>3.1931283994834012E-2</c:v>
                </c:pt>
                <c:pt idx="10">
                  <c:v>3.1931283994834012E-2</c:v>
                </c:pt>
                <c:pt idx="11">
                  <c:v>3.1931283994834012E-2</c:v>
                </c:pt>
                <c:pt idx="12">
                  <c:v>3.1931283994834012E-2</c:v>
                </c:pt>
                <c:pt idx="13">
                  <c:v>3.1931283994834012E-2</c:v>
                </c:pt>
                <c:pt idx="14">
                  <c:v>3.1931283994834012E-2</c:v>
                </c:pt>
                <c:pt idx="15">
                  <c:v>3.1931283994834012E-2</c:v>
                </c:pt>
                <c:pt idx="16">
                  <c:v>3.1931283994834012E-2</c:v>
                </c:pt>
                <c:pt idx="17">
                  <c:v>3.1931283994834012E-2</c:v>
                </c:pt>
                <c:pt idx="18">
                  <c:v>3.1931283994834012E-2</c:v>
                </c:pt>
                <c:pt idx="19">
                  <c:v>3.1931283994834012E-2</c:v>
                </c:pt>
                <c:pt idx="20">
                  <c:v>3.1931283994834012E-2</c:v>
                </c:pt>
                <c:pt idx="21">
                  <c:v>3.1931283994834012E-2</c:v>
                </c:pt>
                <c:pt idx="22">
                  <c:v>3.1931283994834012E-2</c:v>
                </c:pt>
                <c:pt idx="23">
                  <c:v>3.1931283994834012E-2</c:v>
                </c:pt>
                <c:pt idx="24">
                  <c:v>3.1931283994834012E-2</c:v>
                </c:pt>
                <c:pt idx="25">
                  <c:v>3.1931283994834012E-2</c:v>
                </c:pt>
                <c:pt idx="26">
                  <c:v>3.1931283994834012E-2</c:v>
                </c:pt>
                <c:pt idx="27">
                  <c:v>3.1931283994834012E-2</c:v>
                </c:pt>
                <c:pt idx="28">
                  <c:v>3.1931283994834012E-2</c:v>
                </c:pt>
                <c:pt idx="29">
                  <c:v>3.1931283994834012E-2</c:v>
                </c:pt>
                <c:pt idx="30">
                  <c:v>3.1931283994834012E-2</c:v>
                </c:pt>
                <c:pt idx="31">
                  <c:v>3.1931283994834012E-2</c:v>
                </c:pt>
                <c:pt idx="32">
                  <c:v>3.1931283994834012E-2</c:v>
                </c:pt>
                <c:pt idx="33">
                  <c:v>3.1931283994834012E-2</c:v>
                </c:pt>
                <c:pt idx="34">
                  <c:v>3.1931283994834012E-2</c:v>
                </c:pt>
                <c:pt idx="35">
                  <c:v>3.1931283994834012E-2</c:v>
                </c:pt>
                <c:pt idx="36">
                  <c:v>3.1931283994834012E-2</c:v>
                </c:pt>
                <c:pt idx="37">
                  <c:v>3.1931283994834012E-2</c:v>
                </c:pt>
                <c:pt idx="38">
                  <c:v>3.1931283994834012E-2</c:v>
                </c:pt>
                <c:pt idx="39">
                  <c:v>3.1931283994834012E-2</c:v>
                </c:pt>
                <c:pt idx="40">
                  <c:v>3.1931283994834012E-2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  <c:min val="-8.0000000000000016E-2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08"/>
          <c:y val="0.8822740361338326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source'!$A$74:$A$74</c:f>
              <c:numCache>
                <c:formatCode>mmm\-yy</c:formatCode>
                <c:ptCount val="1"/>
                <c:pt idx="0">
                  <c:v>42430</c:v>
                </c:pt>
              </c:numCache>
            </c:numRef>
          </c:cat>
          <c:val>
            <c:numRef>
              <c:f>'Fig 4&amp;8 source'!$C$74:$C$94</c:f>
              <c:numCache>
                <c:formatCode>0.0%</c:formatCode>
                <c:ptCount val="21"/>
                <c:pt idx="0">
                  <c:v>4.5707725270444401E-2</c:v>
                </c:pt>
                <c:pt idx="1">
                  <c:v>4.4880798459635184E-2</c:v>
                </c:pt>
                <c:pt idx="2">
                  <c:v>4.8077524686518935E-2</c:v>
                </c:pt>
                <c:pt idx="3">
                  <c:v>4.9674207615944835E-2</c:v>
                </c:pt>
                <c:pt idx="4">
                  <c:v>4.7678748291814503E-2</c:v>
                </c:pt>
                <c:pt idx="5">
                  <c:v>4.8933518498735888E-2</c:v>
                </c:pt>
                <c:pt idx="6">
                  <c:v>4.635846472591916E-2</c:v>
                </c:pt>
                <c:pt idx="7">
                  <c:v>4.5614999591154316E-2</c:v>
                </c:pt>
                <c:pt idx="8">
                  <c:v>3.9373497765666829E-2</c:v>
                </c:pt>
                <c:pt idx="9">
                  <c:v>3.4887905164102492E-2</c:v>
                </c:pt>
                <c:pt idx="10">
                  <c:v>3.3172635637972091E-2</c:v>
                </c:pt>
                <c:pt idx="11">
                  <c:v>2.9107765620424355E-2</c:v>
                </c:pt>
                <c:pt idx="12">
                  <c:v>3.176511610311944E-2</c:v>
                </c:pt>
                <c:pt idx="13">
                  <c:v>3.5071461608862091E-2</c:v>
                </c:pt>
                <c:pt idx="14">
                  <c:v>3.4313120419936595E-2</c:v>
                </c:pt>
                <c:pt idx="15">
                  <c:v>3.2803450918509558E-2</c:v>
                </c:pt>
                <c:pt idx="16">
                  <c:v>2.6197699053254628E-2</c:v>
                </c:pt>
                <c:pt idx="17">
                  <c:v>1.4967967661837387E-2</c:v>
                </c:pt>
                <c:pt idx="18">
                  <c:v>-3.5299345674495437E-3</c:v>
                </c:pt>
                <c:pt idx="19">
                  <c:v>-3.7617937635314211E-3</c:v>
                </c:pt>
                <c:pt idx="20">
                  <c:v>-1.9549787880529593E-2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2EB77E">
                  <a:alpha val="88000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source'!$A$74:$A$94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'Fig 4&amp;8 source'!$D$74:$D$94</c:f>
              <c:numCache>
                <c:formatCode>0.0%</c:formatCode>
                <c:ptCount val="21"/>
                <c:pt idx="0">
                  <c:v>3.1511670994397237E-2</c:v>
                </c:pt>
                <c:pt idx="1">
                  <c:v>3.1511670994397237E-2</c:v>
                </c:pt>
                <c:pt idx="2">
                  <c:v>3.1511670994397237E-2</c:v>
                </c:pt>
                <c:pt idx="3">
                  <c:v>3.1511670994397237E-2</c:v>
                </c:pt>
                <c:pt idx="4">
                  <c:v>3.1511670994397237E-2</c:v>
                </c:pt>
                <c:pt idx="5">
                  <c:v>3.1511670994397237E-2</c:v>
                </c:pt>
                <c:pt idx="6">
                  <c:v>3.1511670994397237E-2</c:v>
                </c:pt>
                <c:pt idx="7">
                  <c:v>3.1511670994397237E-2</c:v>
                </c:pt>
                <c:pt idx="8">
                  <c:v>3.1511670994397237E-2</c:v>
                </c:pt>
                <c:pt idx="9">
                  <c:v>3.1511670994397237E-2</c:v>
                </c:pt>
                <c:pt idx="10">
                  <c:v>3.1511670994397237E-2</c:v>
                </c:pt>
                <c:pt idx="11">
                  <c:v>3.1511670994397237E-2</c:v>
                </c:pt>
                <c:pt idx="12">
                  <c:v>3.1511670994397237E-2</c:v>
                </c:pt>
                <c:pt idx="13">
                  <c:v>3.1511670994397237E-2</c:v>
                </c:pt>
                <c:pt idx="14">
                  <c:v>3.1511670994397237E-2</c:v>
                </c:pt>
                <c:pt idx="15">
                  <c:v>3.1511670994397237E-2</c:v>
                </c:pt>
                <c:pt idx="16">
                  <c:v>3.1511670994397237E-2</c:v>
                </c:pt>
                <c:pt idx="17">
                  <c:v>3.1511670994397237E-2</c:v>
                </c:pt>
                <c:pt idx="18">
                  <c:v>3.1511670994397237E-2</c:v>
                </c:pt>
                <c:pt idx="19">
                  <c:v>3.1511670994397237E-2</c:v>
                </c:pt>
                <c:pt idx="20">
                  <c:v>3.1511670994397237E-2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21024"/>
        <c:crossesAt val="0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6.0000000000000012E-2"/>
          <c:min val="-2.0000000000000004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3081187147201359"/>
          <c:y val="0.89883433627319431"/>
          <c:w val="0.80433671544129504"/>
          <c:h val="7.5705073825662023E-2"/>
        </c:manualLayout>
      </c:layout>
      <c:overlay val="0"/>
      <c:txPr>
        <a:bodyPr/>
        <a:lstStyle/>
        <a:p>
          <a:pPr>
            <a:defRPr sz="7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2EB77E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5345.8662676524955</c:v>
                </c:pt>
                <c:pt idx="1">
                  <c:v>6055.636266298342</c:v>
                </c:pt>
                <c:pt idx="2">
                  <c:v>6755.5729979835014</c:v>
                </c:pt>
                <c:pt idx="3">
                  <c:v>7221.1010413102813</c:v>
                </c:pt>
                <c:pt idx="4">
                  <c:v>7164.0880977457164</c:v>
                </c:pt>
                <c:pt idx="5">
                  <c:v>7437.3849535135132</c:v>
                </c:pt>
                <c:pt idx="6">
                  <c:v>7308.4242769506736</c:v>
                </c:pt>
                <c:pt idx="7">
                  <c:v>6682.2222005342837</c:v>
                </c:pt>
                <c:pt idx="8">
                  <c:v>5881.8886601941731</c:v>
                </c:pt>
                <c:pt idx="9">
                  <c:v>5839.5056393673103</c:v>
                </c:pt>
                <c:pt idx="10">
                  <c:v>5678.1995021052626</c:v>
                </c:pt>
                <c:pt idx="11">
                  <c:v>4870.5484052356023</c:v>
                </c:pt>
                <c:pt idx="12">
                  <c:v>4139.1751197907579</c:v>
                </c:pt>
                <c:pt idx="13">
                  <c:v>4337.0064593235038</c:v>
                </c:pt>
                <c:pt idx="14">
                  <c:v>4886.7894139775653</c:v>
                </c:pt>
                <c:pt idx="15">
                  <c:v>5084.6340041060721</c:v>
                </c:pt>
                <c:pt idx="16">
                  <c:v>4687.4667911714769</c:v>
                </c:pt>
                <c:pt idx="17">
                  <c:v>4477.3313196197059</c:v>
                </c:pt>
                <c:pt idx="18">
                  <c:v>4253.7753994858595</c:v>
                </c:pt>
                <c:pt idx="19">
                  <c:v>4329.9236675675684</c:v>
                </c:pt>
                <c:pt idx="20">
                  <c:v>5249.7768999999998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006B3D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0.31857981587183282</c:v>
                </c:pt>
                <c:pt idx="1">
                  <c:v>0.34279015318004796</c:v>
                </c:pt>
                <c:pt idx="2">
                  <c:v>0.3660169806659983</c:v>
                </c:pt>
                <c:pt idx="3">
                  <c:v>0.37836082203949994</c:v>
                </c:pt>
                <c:pt idx="4">
                  <c:v>0.37948508022718574</c:v>
                </c:pt>
                <c:pt idx="5">
                  <c:v>0.36576321174363063</c:v>
                </c:pt>
                <c:pt idx="6">
                  <c:v>0.3412498761295063</c:v>
                </c:pt>
                <c:pt idx="7">
                  <c:v>0.32272846985968484</c:v>
                </c:pt>
                <c:pt idx="8">
                  <c:v>0.31348997406734785</c:v>
                </c:pt>
                <c:pt idx="9">
                  <c:v>0.30516719712389923</c:v>
                </c:pt>
                <c:pt idx="10">
                  <c:v>0.29951075729786636</c:v>
                </c:pt>
                <c:pt idx="11">
                  <c:v>0.28978541892901677</c:v>
                </c:pt>
                <c:pt idx="12">
                  <c:v>0.28206347984742591</c:v>
                </c:pt>
                <c:pt idx="13">
                  <c:v>0.28323794549355119</c:v>
                </c:pt>
                <c:pt idx="14">
                  <c:v>0.28619264279646883</c:v>
                </c:pt>
                <c:pt idx="15">
                  <c:v>0.27765631978170868</c:v>
                </c:pt>
                <c:pt idx="16">
                  <c:v>0.27160520057860665</c:v>
                </c:pt>
                <c:pt idx="17">
                  <c:v>0.26487504050499816</c:v>
                </c:pt>
                <c:pt idx="18">
                  <c:v>0.24508369514993117</c:v>
                </c:pt>
                <c:pt idx="19">
                  <c:v>0.22201566554219448</c:v>
                </c:pt>
                <c:pt idx="20">
                  <c:v>0.22658077569629814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0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lang="en-US" sz="7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6C5EE"/>
              </a:solidFill>
              <a:prstDash val="solid"/>
            </a:ln>
          </c:spPr>
          <c:marker>
            <c:symbol val="none"/>
          </c:marker>
          <c:cat>
            <c:numRef>
              <c:f>'Fig 6&amp;7 source'!$A$204:$A$264</c:f>
              <c:numCache>
                <c:formatCode>mmm\-yy</c:formatCode>
                <c:ptCount val="61"/>
                <c:pt idx="0">
                  <c:v>42430</c:v>
                </c:pt>
                <c:pt idx="1">
                  <c:v>42461</c:v>
                </c:pt>
                <c:pt idx="2">
                  <c:v>42491</c:v>
                </c:pt>
                <c:pt idx="3">
                  <c:v>42522</c:v>
                </c:pt>
                <c:pt idx="4">
                  <c:v>42552</c:v>
                </c:pt>
                <c:pt idx="5">
                  <c:v>42583</c:v>
                </c:pt>
                <c:pt idx="6">
                  <c:v>42614</c:v>
                </c:pt>
                <c:pt idx="7">
                  <c:v>42644</c:v>
                </c:pt>
                <c:pt idx="8">
                  <c:v>42675</c:v>
                </c:pt>
                <c:pt idx="9">
                  <c:v>42705</c:v>
                </c:pt>
                <c:pt idx="10">
                  <c:v>42736</c:v>
                </c:pt>
                <c:pt idx="11">
                  <c:v>42767</c:v>
                </c:pt>
                <c:pt idx="12">
                  <c:v>42795</c:v>
                </c:pt>
                <c:pt idx="13">
                  <c:v>42826</c:v>
                </c:pt>
                <c:pt idx="14">
                  <c:v>42856</c:v>
                </c:pt>
                <c:pt idx="15">
                  <c:v>42887</c:v>
                </c:pt>
                <c:pt idx="16">
                  <c:v>42917</c:v>
                </c:pt>
                <c:pt idx="17">
                  <c:v>42948</c:v>
                </c:pt>
                <c:pt idx="18">
                  <c:v>42979</c:v>
                </c:pt>
                <c:pt idx="19">
                  <c:v>43009</c:v>
                </c:pt>
                <c:pt idx="20">
                  <c:v>43040</c:v>
                </c:pt>
                <c:pt idx="21">
                  <c:v>43070</c:v>
                </c:pt>
                <c:pt idx="22">
                  <c:v>43101</c:v>
                </c:pt>
                <c:pt idx="23">
                  <c:v>43132</c:v>
                </c:pt>
                <c:pt idx="24">
                  <c:v>43160</c:v>
                </c:pt>
                <c:pt idx="25">
                  <c:v>43191</c:v>
                </c:pt>
                <c:pt idx="26">
                  <c:v>43221</c:v>
                </c:pt>
                <c:pt idx="27">
                  <c:v>43252</c:v>
                </c:pt>
                <c:pt idx="28">
                  <c:v>43282</c:v>
                </c:pt>
                <c:pt idx="29">
                  <c:v>43313</c:v>
                </c:pt>
                <c:pt idx="30">
                  <c:v>43344</c:v>
                </c:pt>
                <c:pt idx="31">
                  <c:v>43374</c:v>
                </c:pt>
                <c:pt idx="32">
                  <c:v>43405</c:v>
                </c:pt>
                <c:pt idx="33">
                  <c:v>43435</c:v>
                </c:pt>
                <c:pt idx="34">
                  <c:v>43466</c:v>
                </c:pt>
                <c:pt idx="35">
                  <c:v>43497</c:v>
                </c:pt>
                <c:pt idx="36">
                  <c:v>43525</c:v>
                </c:pt>
                <c:pt idx="37">
                  <c:v>43556</c:v>
                </c:pt>
                <c:pt idx="38">
                  <c:v>43586</c:v>
                </c:pt>
                <c:pt idx="39">
                  <c:v>43617</c:v>
                </c:pt>
                <c:pt idx="40">
                  <c:v>43647</c:v>
                </c:pt>
                <c:pt idx="41">
                  <c:v>43678</c:v>
                </c:pt>
                <c:pt idx="42">
                  <c:v>43709</c:v>
                </c:pt>
                <c:pt idx="43">
                  <c:v>43739</c:v>
                </c:pt>
                <c:pt idx="44">
                  <c:v>43770</c:v>
                </c:pt>
                <c:pt idx="45">
                  <c:v>43800</c:v>
                </c:pt>
                <c:pt idx="46">
                  <c:v>43831</c:v>
                </c:pt>
                <c:pt idx="47">
                  <c:v>43862</c:v>
                </c:pt>
                <c:pt idx="48">
                  <c:v>43891</c:v>
                </c:pt>
                <c:pt idx="49">
                  <c:v>43922</c:v>
                </c:pt>
                <c:pt idx="50">
                  <c:v>43952</c:v>
                </c:pt>
                <c:pt idx="51">
                  <c:v>43983</c:v>
                </c:pt>
                <c:pt idx="52">
                  <c:v>44013</c:v>
                </c:pt>
                <c:pt idx="53">
                  <c:v>44044</c:v>
                </c:pt>
                <c:pt idx="54">
                  <c:v>44075</c:v>
                </c:pt>
                <c:pt idx="55">
                  <c:v>44105</c:v>
                </c:pt>
                <c:pt idx="56">
                  <c:v>44136</c:v>
                </c:pt>
                <c:pt idx="57">
                  <c:v>44166</c:v>
                </c:pt>
                <c:pt idx="58">
                  <c:v>44197</c:v>
                </c:pt>
                <c:pt idx="59">
                  <c:v>44228</c:v>
                </c:pt>
                <c:pt idx="60">
                  <c:v>44256</c:v>
                </c:pt>
              </c:numCache>
            </c:numRef>
          </c:cat>
          <c:val>
            <c:numRef>
              <c:f>'Fig 6&amp;7 source'!$B$204:$B$264</c:f>
              <c:numCache>
                <c:formatCode>0.000</c:formatCode>
                <c:ptCount val="61"/>
                <c:pt idx="0">
                  <c:v>2.7750472865870811E-2</c:v>
                </c:pt>
                <c:pt idx="1">
                  <c:v>2.643847199701764E-2</c:v>
                </c:pt>
                <c:pt idx="2">
                  <c:v>2.5671796548737868E-2</c:v>
                </c:pt>
                <c:pt idx="3">
                  <c:v>2.5223836755978179E-2</c:v>
                </c:pt>
                <c:pt idx="4">
                  <c:v>2.4787941600145282E-2</c:v>
                </c:pt>
                <c:pt idx="5">
                  <c:v>2.4186265153171613E-2</c:v>
                </c:pt>
                <c:pt idx="6">
                  <c:v>2.3600443761650061E-2</c:v>
                </c:pt>
                <c:pt idx="7">
                  <c:v>2.3159319682960703E-2</c:v>
                </c:pt>
                <c:pt idx="8">
                  <c:v>2.2955176340044264E-2</c:v>
                </c:pt>
                <c:pt idx="9">
                  <c:v>2.285397634363015E-2</c:v>
                </c:pt>
                <c:pt idx="10">
                  <c:v>2.2620584844819835E-2</c:v>
                </c:pt>
                <c:pt idx="11">
                  <c:v>2.2235299902859808E-2</c:v>
                </c:pt>
                <c:pt idx="12">
                  <c:v>2.1778633021699266E-2</c:v>
                </c:pt>
                <c:pt idx="13">
                  <c:v>2.1407072490349056E-2</c:v>
                </c:pt>
                <c:pt idx="14">
                  <c:v>2.1257280732996268E-2</c:v>
                </c:pt>
                <c:pt idx="15">
                  <c:v>2.1269560340408306E-2</c:v>
                </c:pt>
                <c:pt idx="16">
                  <c:v>2.1381906934506142E-2</c:v>
                </c:pt>
                <c:pt idx="17">
                  <c:v>2.1542921259538703E-2</c:v>
                </c:pt>
                <c:pt idx="18">
                  <c:v>2.1653783580231189E-2</c:v>
                </c:pt>
                <c:pt idx="19">
                  <c:v>2.1655631869464322E-2</c:v>
                </c:pt>
                <c:pt idx="20">
                  <c:v>2.1481001962612333E-2</c:v>
                </c:pt>
                <c:pt idx="21">
                  <c:v>2.1084092013301015E-2</c:v>
                </c:pt>
                <c:pt idx="22">
                  <c:v>2.0439409741070603E-2</c:v>
                </c:pt>
                <c:pt idx="23">
                  <c:v>1.9636666242291677E-2</c:v>
                </c:pt>
                <c:pt idx="24">
                  <c:v>1.8992192663172418E-2</c:v>
                </c:pt>
                <c:pt idx="25">
                  <c:v>1.8811906064607593E-2</c:v>
                </c:pt>
                <c:pt idx="26">
                  <c:v>1.906867886943233E-2</c:v>
                </c:pt>
                <c:pt idx="27">
                  <c:v>1.9570478963990244E-2</c:v>
                </c:pt>
                <c:pt idx="28">
                  <c:v>2.0166961236258166E-2</c:v>
                </c:pt>
                <c:pt idx="29">
                  <c:v>2.0750492694702104E-2</c:v>
                </c:pt>
                <c:pt idx="30">
                  <c:v>2.1385029737639578E-2</c:v>
                </c:pt>
                <c:pt idx="31">
                  <c:v>2.2039606358060838E-2</c:v>
                </c:pt>
                <c:pt idx="32">
                  <c:v>2.2548141070291836E-2</c:v>
                </c:pt>
                <c:pt idx="33">
                  <c:v>2.2778193852115838E-2</c:v>
                </c:pt>
                <c:pt idx="34">
                  <c:v>2.2715588603665387E-2</c:v>
                </c:pt>
                <c:pt idx="35">
                  <c:v>2.2454392125482999E-2</c:v>
                </c:pt>
                <c:pt idx="36">
                  <c:v>2.2013157343309268E-2</c:v>
                </c:pt>
                <c:pt idx="37">
                  <c:v>2.1620411953063051E-2</c:v>
                </c:pt>
                <c:pt idx="38">
                  <c:v>2.1422146438426149E-2</c:v>
                </c:pt>
                <c:pt idx="39">
                  <c:v>2.1413994846903761E-2</c:v>
                </c:pt>
                <c:pt idx="40">
                  <c:v>2.1513604534008638E-2</c:v>
                </c:pt>
                <c:pt idx="41">
                  <c:v>2.1725716570749353E-2</c:v>
                </c:pt>
                <c:pt idx="42">
                  <c:v>2.1973483771866743E-2</c:v>
                </c:pt>
                <c:pt idx="43">
                  <c:v>2.2032854840600819E-2</c:v>
                </c:pt>
                <c:pt idx="44">
                  <c:v>2.1905540823517488E-2</c:v>
                </c:pt>
                <c:pt idx="45">
                  <c:v>2.2236953066159429E-2</c:v>
                </c:pt>
                <c:pt idx="46">
                  <c:v>2.3415711863725076E-2</c:v>
                </c:pt>
                <c:pt idx="47">
                  <c:v>2.5329732833381288E-2</c:v>
                </c:pt>
                <c:pt idx="48">
                  <c:v>2.7839409439192248E-2</c:v>
                </c:pt>
                <c:pt idx="49">
                  <c:v>3.0984874296006285E-2</c:v>
                </c:pt>
                <c:pt idx="50">
                  <c:v>3.4768655709801317E-2</c:v>
                </c:pt>
                <c:pt idx="51">
                  <c:v>3.9144517748939164E-2</c:v>
                </c:pt>
                <c:pt idx="52">
                  <c:v>4.3768843546987631E-2</c:v>
                </c:pt>
                <c:pt idx="53">
                  <c:v>4.8576071757953539E-2</c:v>
                </c:pt>
                <c:pt idx="54">
                  <c:v>5.2774240570270942E-2</c:v>
                </c:pt>
                <c:pt idx="55">
                  <c:v>5.6410037768584859E-2</c:v>
                </c:pt>
                <c:pt idx="56">
                  <c:v>5.9588568110747885E-2</c:v>
                </c:pt>
                <c:pt idx="57">
                  <c:v>6.2690236286952902E-2</c:v>
                </c:pt>
                <c:pt idx="58">
                  <c:v>6.6067655359671795E-2</c:v>
                </c:pt>
                <c:pt idx="59">
                  <c:v>6.9996559234036623E-2</c:v>
                </c:pt>
                <c:pt idx="60">
                  <c:v>7.3942738498279842E-2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706-4F7E-A5BA-55B0EDF92333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6&amp;7 source'!$A$204:$A$264</c:f>
              <c:numCache>
                <c:formatCode>mmm\-yy</c:formatCode>
                <c:ptCount val="61"/>
                <c:pt idx="0">
                  <c:v>42430</c:v>
                </c:pt>
                <c:pt idx="1">
                  <c:v>42461</c:v>
                </c:pt>
                <c:pt idx="2">
                  <c:v>42491</c:v>
                </c:pt>
                <c:pt idx="3">
                  <c:v>42522</c:v>
                </c:pt>
                <c:pt idx="4">
                  <c:v>42552</c:v>
                </c:pt>
                <c:pt idx="5">
                  <c:v>42583</c:v>
                </c:pt>
                <c:pt idx="6">
                  <c:v>42614</c:v>
                </c:pt>
                <c:pt idx="7">
                  <c:v>42644</c:v>
                </c:pt>
                <c:pt idx="8">
                  <c:v>42675</c:v>
                </c:pt>
                <c:pt idx="9">
                  <c:v>42705</c:v>
                </c:pt>
                <c:pt idx="10">
                  <c:v>42736</c:v>
                </c:pt>
                <c:pt idx="11">
                  <c:v>42767</c:v>
                </c:pt>
                <c:pt idx="12">
                  <c:v>42795</c:v>
                </c:pt>
                <c:pt idx="13">
                  <c:v>42826</c:v>
                </c:pt>
                <c:pt idx="14">
                  <c:v>42856</c:v>
                </c:pt>
                <c:pt idx="15">
                  <c:v>42887</c:v>
                </c:pt>
                <c:pt idx="16">
                  <c:v>42917</c:v>
                </c:pt>
                <c:pt idx="17">
                  <c:v>42948</c:v>
                </c:pt>
                <c:pt idx="18">
                  <c:v>42979</c:v>
                </c:pt>
                <c:pt idx="19">
                  <c:v>43009</c:v>
                </c:pt>
                <c:pt idx="20">
                  <c:v>43040</c:v>
                </c:pt>
                <c:pt idx="21">
                  <c:v>43070</c:v>
                </c:pt>
                <c:pt idx="22">
                  <c:v>43101</c:v>
                </c:pt>
                <c:pt idx="23">
                  <c:v>43132</c:v>
                </c:pt>
                <c:pt idx="24">
                  <c:v>43160</c:v>
                </c:pt>
                <c:pt idx="25">
                  <c:v>43191</c:v>
                </c:pt>
                <c:pt idx="26">
                  <c:v>43221</c:v>
                </c:pt>
                <c:pt idx="27">
                  <c:v>43252</c:v>
                </c:pt>
                <c:pt idx="28">
                  <c:v>43282</c:v>
                </c:pt>
                <c:pt idx="29">
                  <c:v>43313</c:v>
                </c:pt>
                <c:pt idx="30">
                  <c:v>43344</c:v>
                </c:pt>
                <c:pt idx="31">
                  <c:v>43374</c:v>
                </c:pt>
                <c:pt idx="32">
                  <c:v>43405</c:v>
                </c:pt>
                <c:pt idx="33">
                  <c:v>43435</c:v>
                </c:pt>
                <c:pt idx="34">
                  <c:v>43466</c:v>
                </c:pt>
                <c:pt idx="35">
                  <c:v>43497</c:v>
                </c:pt>
                <c:pt idx="36">
                  <c:v>43525</c:v>
                </c:pt>
                <c:pt idx="37">
                  <c:v>43556</c:v>
                </c:pt>
                <c:pt idx="38">
                  <c:v>43586</c:v>
                </c:pt>
                <c:pt idx="39">
                  <c:v>43617</c:v>
                </c:pt>
                <c:pt idx="40">
                  <c:v>43647</c:v>
                </c:pt>
                <c:pt idx="41">
                  <c:v>43678</c:v>
                </c:pt>
                <c:pt idx="42">
                  <c:v>43709</c:v>
                </c:pt>
                <c:pt idx="43">
                  <c:v>43739</c:v>
                </c:pt>
                <c:pt idx="44">
                  <c:v>43770</c:v>
                </c:pt>
                <c:pt idx="45">
                  <c:v>43800</c:v>
                </c:pt>
                <c:pt idx="46">
                  <c:v>43831</c:v>
                </c:pt>
                <c:pt idx="47">
                  <c:v>43862</c:v>
                </c:pt>
                <c:pt idx="48">
                  <c:v>43891</c:v>
                </c:pt>
                <c:pt idx="49">
                  <c:v>43922</c:v>
                </c:pt>
                <c:pt idx="50">
                  <c:v>43952</c:v>
                </c:pt>
                <c:pt idx="51">
                  <c:v>43983</c:v>
                </c:pt>
                <c:pt idx="52">
                  <c:v>44013</c:v>
                </c:pt>
                <c:pt idx="53">
                  <c:v>44044</c:v>
                </c:pt>
                <c:pt idx="54">
                  <c:v>44075</c:v>
                </c:pt>
                <c:pt idx="55">
                  <c:v>44105</c:v>
                </c:pt>
                <c:pt idx="56">
                  <c:v>44136</c:v>
                </c:pt>
                <c:pt idx="57">
                  <c:v>44166</c:v>
                </c:pt>
                <c:pt idx="58">
                  <c:v>44197</c:v>
                </c:pt>
                <c:pt idx="59">
                  <c:v>44228</c:v>
                </c:pt>
                <c:pt idx="60">
                  <c:v>44256</c:v>
                </c:pt>
              </c:numCache>
            </c:numRef>
          </c:cat>
          <c:val>
            <c:numRef>
              <c:f>'Fig 6&amp;7 source'!$E$204:$E$264</c:f>
              <c:numCache>
                <c:formatCode>0.000</c:formatCode>
                <c:ptCount val="61"/>
                <c:pt idx="0">
                  <c:v>2.9099927165223725E-2</c:v>
                </c:pt>
                <c:pt idx="1">
                  <c:v>2.9392487332128767E-2</c:v>
                </c:pt>
                <c:pt idx="2">
                  <c:v>2.8880215882639296E-2</c:v>
                </c:pt>
                <c:pt idx="3">
                  <c:v>2.7853646379775499E-2</c:v>
                </c:pt>
                <c:pt idx="4">
                  <c:v>2.6447474029768114E-2</c:v>
                </c:pt>
                <c:pt idx="5">
                  <c:v>2.5244052223068955E-2</c:v>
                </c:pt>
                <c:pt idx="6">
                  <c:v>2.4447209311572387E-2</c:v>
                </c:pt>
                <c:pt idx="7">
                  <c:v>2.4145487723600763E-2</c:v>
                </c:pt>
                <c:pt idx="8">
                  <c:v>2.4132608997530697E-2</c:v>
                </c:pt>
                <c:pt idx="9">
                  <c:v>2.4300423103955918E-2</c:v>
                </c:pt>
                <c:pt idx="10">
                  <c:v>2.4471557573554965E-2</c:v>
                </c:pt>
                <c:pt idx="11">
                  <c:v>2.453025708100201E-2</c:v>
                </c:pt>
                <c:pt idx="12">
                  <c:v>2.4354131676440131E-2</c:v>
                </c:pt>
                <c:pt idx="13">
                  <c:v>2.3935718391762308E-2</c:v>
                </c:pt>
                <c:pt idx="14">
                  <c:v>2.3346624795987588E-2</c:v>
                </c:pt>
                <c:pt idx="15">
                  <c:v>2.2693815283706779E-2</c:v>
                </c:pt>
                <c:pt idx="16">
                  <c:v>2.1935986170124388E-2</c:v>
                </c:pt>
                <c:pt idx="17">
                  <c:v>2.1084138079137102E-2</c:v>
                </c:pt>
                <c:pt idx="18">
                  <c:v>2.0150044415958517E-2</c:v>
                </c:pt>
                <c:pt idx="19">
                  <c:v>1.9407666052262816E-2</c:v>
                </c:pt>
                <c:pt idx="20">
                  <c:v>1.8825659401155645E-2</c:v>
                </c:pt>
                <c:pt idx="21">
                  <c:v>1.8267602770822879E-2</c:v>
                </c:pt>
                <c:pt idx="22">
                  <c:v>1.7625535666890145E-2</c:v>
                </c:pt>
                <c:pt idx="23">
                  <c:v>1.6886859189639107E-2</c:v>
                </c:pt>
                <c:pt idx="24">
                  <c:v>1.6160167043937346E-2</c:v>
                </c:pt>
                <c:pt idx="25">
                  <c:v>1.5420634372479558E-2</c:v>
                </c:pt>
                <c:pt idx="26">
                  <c:v>1.4633474190499334E-2</c:v>
                </c:pt>
                <c:pt idx="27">
                  <c:v>1.3912564290244145E-2</c:v>
                </c:pt>
                <c:pt idx="28">
                  <c:v>1.3311707965619295E-2</c:v>
                </c:pt>
                <c:pt idx="29">
                  <c:v>1.2812782815512715E-2</c:v>
                </c:pt>
                <c:pt idx="30">
                  <c:v>1.2330047500379852E-2</c:v>
                </c:pt>
                <c:pt idx="31">
                  <c:v>1.1886329519806966E-2</c:v>
                </c:pt>
                <c:pt idx="32">
                  <c:v>1.1558726916372181E-2</c:v>
                </c:pt>
                <c:pt idx="33">
                  <c:v>1.143045102346279E-2</c:v>
                </c:pt>
                <c:pt idx="34">
                  <c:v>1.1507262026147642E-2</c:v>
                </c:pt>
                <c:pt idx="35">
                  <c:v>1.18713362339557E-2</c:v>
                </c:pt>
                <c:pt idx="36">
                  <c:v>1.2570420484538688E-2</c:v>
                </c:pt>
                <c:pt idx="37">
                  <c:v>1.3527554537365427E-2</c:v>
                </c:pt>
                <c:pt idx="38">
                  <c:v>1.4585038126569224E-2</c:v>
                </c:pt>
                <c:pt idx="39">
                  <c:v>1.5413808931886869E-2</c:v>
                </c:pt>
                <c:pt idx="40">
                  <c:v>1.5885089403746534E-2</c:v>
                </c:pt>
                <c:pt idx="41">
                  <c:v>1.6117749053860115E-2</c:v>
                </c:pt>
                <c:pt idx="42">
                  <c:v>1.6378267734957375E-2</c:v>
                </c:pt>
                <c:pt idx="43">
                  <c:v>1.6866402340499836E-2</c:v>
                </c:pt>
                <c:pt idx="44">
                  <c:v>1.7673385280496487E-2</c:v>
                </c:pt>
                <c:pt idx="45">
                  <c:v>1.8795076747460008E-2</c:v>
                </c:pt>
                <c:pt idx="46">
                  <c:v>1.9785267903259542E-2</c:v>
                </c:pt>
                <c:pt idx="47">
                  <c:v>2.0177489682632631E-2</c:v>
                </c:pt>
                <c:pt idx="48">
                  <c:v>1.9778764150499586E-2</c:v>
                </c:pt>
                <c:pt idx="49">
                  <c:v>1.8644056215562314E-2</c:v>
                </c:pt>
                <c:pt idx="50">
                  <c:v>1.6966526889309788E-2</c:v>
                </c:pt>
                <c:pt idx="51">
                  <c:v>1.5014556155077227E-2</c:v>
                </c:pt>
                <c:pt idx="52">
                  <c:v>1.3013055996805951E-2</c:v>
                </c:pt>
                <c:pt idx="53">
                  <c:v>1.1222266820588358E-2</c:v>
                </c:pt>
                <c:pt idx="54">
                  <c:v>9.9801827450844982E-3</c:v>
                </c:pt>
                <c:pt idx="55">
                  <c:v>9.4919510878096244E-3</c:v>
                </c:pt>
                <c:pt idx="56">
                  <c:v>9.5876268988347273E-3</c:v>
                </c:pt>
                <c:pt idx="57">
                  <c:v>9.98188936420304E-3</c:v>
                </c:pt>
                <c:pt idx="58">
                  <c:v>1.0604314989980905E-2</c:v>
                </c:pt>
                <c:pt idx="59">
                  <c:v>1.1280802737565656E-2</c:v>
                </c:pt>
                <c:pt idx="60">
                  <c:v>1.1911757988248879E-2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706-4F7E-A5BA-55B0EDF92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8.0000000000000016E-2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654336"/>
        <c:crossesAt val="1247"/>
        <c:crossBetween val="midCat"/>
        <c:majorUnit val="1.0000000000000103E-2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8311148499698471"/>
          <c:y val="0.87733545964982229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2EB77E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0.55900000000000005</c:v>
                </c:pt>
                <c:pt idx="1">
                  <c:v>0.59199999999999997</c:v>
                </c:pt>
                <c:pt idx="2">
                  <c:v>0.59699999999999998</c:v>
                </c:pt>
                <c:pt idx="3">
                  <c:v>0.56499999999999995</c:v>
                </c:pt>
                <c:pt idx="4">
                  <c:v>0.54700000000000004</c:v>
                </c:pt>
                <c:pt idx="5">
                  <c:v>0.57699999999999996</c:v>
                </c:pt>
                <c:pt idx="6">
                  <c:v>0.55900000000000005</c:v>
                </c:pt>
                <c:pt idx="7">
                  <c:v>0.53800000000000003</c:v>
                </c:pt>
                <c:pt idx="8">
                  <c:v>0.51300000000000001</c:v>
                </c:pt>
                <c:pt idx="9">
                  <c:v>0.53600000000000003</c:v>
                </c:pt>
                <c:pt idx="10">
                  <c:v>0.51700000000000002</c:v>
                </c:pt>
                <c:pt idx="11">
                  <c:v>0.47199999999999998</c:v>
                </c:pt>
                <c:pt idx="12">
                  <c:v>0.45200000000000001</c:v>
                </c:pt>
                <c:pt idx="13">
                  <c:v>0.44700000000000001</c:v>
                </c:pt>
                <c:pt idx="14">
                  <c:v>0.46800000000000003</c:v>
                </c:pt>
                <c:pt idx="15">
                  <c:v>0.436</c:v>
                </c:pt>
                <c:pt idx="16">
                  <c:v>0.40500000000000003</c:v>
                </c:pt>
                <c:pt idx="17">
                  <c:v>0.47</c:v>
                </c:pt>
                <c:pt idx="18">
                  <c:v>0.42199999999999999</c:v>
                </c:pt>
                <c:pt idx="19">
                  <c:v>0.35099999999999998</c:v>
                </c:pt>
                <c:pt idx="20">
                  <c:v>0.317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ECB22B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0.159</c:v>
                </c:pt>
                <c:pt idx="1">
                  <c:v>0.192</c:v>
                </c:pt>
                <c:pt idx="2">
                  <c:v>0.18</c:v>
                </c:pt>
                <c:pt idx="3">
                  <c:v>0.17299999999999999</c:v>
                </c:pt>
                <c:pt idx="4">
                  <c:v>0.14899999999999999</c:v>
                </c:pt>
                <c:pt idx="5">
                  <c:v>0.17100000000000001</c:v>
                </c:pt>
                <c:pt idx="6">
                  <c:v>0.155</c:v>
                </c:pt>
                <c:pt idx="7">
                  <c:v>0.154</c:v>
                </c:pt>
                <c:pt idx="8">
                  <c:v>0.13100000000000001</c:v>
                </c:pt>
                <c:pt idx="9">
                  <c:v>0.155</c:v>
                </c:pt>
                <c:pt idx="10">
                  <c:v>0.13900000000000001</c:v>
                </c:pt>
                <c:pt idx="11">
                  <c:v>0.13200000000000001</c:v>
                </c:pt>
                <c:pt idx="12">
                  <c:v>0.11799999999999999</c:v>
                </c:pt>
                <c:pt idx="13">
                  <c:v>0.13200000000000001</c:v>
                </c:pt>
                <c:pt idx="14">
                  <c:v>0.14199999999999999</c:v>
                </c:pt>
                <c:pt idx="15">
                  <c:v>0.13900000000000001</c:v>
                </c:pt>
                <c:pt idx="16">
                  <c:v>0.115</c:v>
                </c:pt>
                <c:pt idx="17">
                  <c:v>0.161</c:v>
                </c:pt>
                <c:pt idx="18">
                  <c:v>0.14599999999999999</c:v>
                </c:pt>
                <c:pt idx="19">
                  <c:v>0.115</c:v>
                </c:pt>
                <c:pt idx="20">
                  <c:v>9.4E-2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6C5EE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42430</c:v>
                </c:pt>
                <c:pt idx="1">
                  <c:v>42522</c:v>
                </c:pt>
                <c:pt idx="2">
                  <c:v>42614</c:v>
                </c:pt>
                <c:pt idx="3">
                  <c:v>42705</c:v>
                </c:pt>
                <c:pt idx="4">
                  <c:v>42795</c:v>
                </c:pt>
                <c:pt idx="5">
                  <c:v>42887</c:v>
                </c:pt>
                <c:pt idx="6">
                  <c:v>42979</c:v>
                </c:pt>
                <c:pt idx="7">
                  <c:v>43070</c:v>
                </c:pt>
                <c:pt idx="8">
                  <c:v>43160</c:v>
                </c:pt>
                <c:pt idx="9">
                  <c:v>43252</c:v>
                </c:pt>
                <c:pt idx="10">
                  <c:v>43344</c:v>
                </c:pt>
                <c:pt idx="11">
                  <c:v>43435</c:v>
                </c:pt>
                <c:pt idx="12">
                  <c:v>43525</c:v>
                </c:pt>
                <c:pt idx="13">
                  <c:v>43617</c:v>
                </c:pt>
                <c:pt idx="14">
                  <c:v>43709</c:v>
                </c:pt>
                <c:pt idx="15">
                  <c:v>43800</c:v>
                </c:pt>
                <c:pt idx="16">
                  <c:v>43891</c:v>
                </c:pt>
                <c:pt idx="17">
                  <c:v>43983</c:v>
                </c:pt>
                <c:pt idx="18">
                  <c:v>44075</c:v>
                </c:pt>
                <c:pt idx="19">
                  <c:v>44166</c:v>
                </c:pt>
                <c:pt idx="20">
                  <c:v>44256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6.6000000000000003E-2</c:v>
                </c:pt>
                <c:pt idx="1">
                  <c:v>8.2000000000000003E-2</c:v>
                </c:pt>
                <c:pt idx="2">
                  <c:v>7.6999999999999999E-2</c:v>
                </c:pt>
                <c:pt idx="3">
                  <c:v>7.2999999999999995E-2</c:v>
                </c:pt>
                <c:pt idx="4">
                  <c:v>5.8000000000000003E-2</c:v>
                </c:pt>
                <c:pt idx="5">
                  <c:v>6.5000000000000002E-2</c:v>
                </c:pt>
                <c:pt idx="6">
                  <c:v>0.06</c:v>
                </c:pt>
                <c:pt idx="7">
                  <c:v>0.06</c:v>
                </c:pt>
                <c:pt idx="8">
                  <c:v>4.8000000000000001E-2</c:v>
                </c:pt>
                <c:pt idx="9">
                  <c:v>6.2E-2</c:v>
                </c:pt>
                <c:pt idx="10">
                  <c:v>5.6000000000000001E-2</c:v>
                </c:pt>
                <c:pt idx="11">
                  <c:v>5.3999999999999999E-2</c:v>
                </c:pt>
                <c:pt idx="12">
                  <c:v>5.0999999999999997E-2</c:v>
                </c:pt>
                <c:pt idx="13">
                  <c:v>5.8999999999999997E-2</c:v>
                </c:pt>
                <c:pt idx="14">
                  <c:v>7.2999999999999995E-2</c:v>
                </c:pt>
                <c:pt idx="15">
                  <c:v>7.0999999999999994E-2</c:v>
                </c:pt>
                <c:pt idx="16">
                  <c:v>5.8000000000000003E-2</c:v>
                </c:pt>
                <c:pt idx="17">
                  <c:v>8.6999999999999994E-2</c:v>
                </c:pt>
                <c:pt idx="18">
                  <c:v>7.8E-2</c:v>
                </c:pt>
                <c:pt idx="19">
                  <c:v>7.0999999999999994E-2</c:v>
                </c:pt>
                <c:pt idx="20">
                  <c:v>5.8999999999999997E-2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algn="ctr">
              <a:defRPr lang="en-US" sz="1000" b="0" i="0" u="none" strike="noStrike" kern="1200" baseline="0">
                <a:solidFill>
                  <a:srgbClr val="000000"/>
                </a:solidFill>
                <a:latin typeface="Arial" panose="020B0604020202020204" pitchFamily="34" charset="0"/>
                <a:ea typeface="Arial"/>
                <a:cs typeface="Arial" panose="020B0604020202020204" pitchFamily="34" charset="0"/>
              </a:defRPr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640769520735177"/>
          <c:y val="0.87644745370370369"/>
          <c:w val="0.79692188467768565"/>
          <c:h val="7.1596250434060399E-2"/>
        </c:manualLayout>
      </c:layout>
      <c:overlay val="0"/>
      <c:txPr>
        <a:bodyPr/>
        <a:lstStyle/>
        <a:p>
          <a:pPr algn="ctr">
            <a:defRPr lang="en-US" sz="1100" b="0" i="0" u="none" strike="noStrike" kern="1200" baseline="0">
              <a:solidFill>
                <a:srgbClr val="000000"/>
              </a:solidFill>
              <a:latin typeface="Arial" panose="020B0604020202020204" pitchFamily="34" charset="0"/>
              <a:ea typeface="Arial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42430</c:v>
                </c:pt>
                <c:pt idx="27">
                  <c:v>42522</c:v>
                </c:pt>
                <c:pt idx="28">
                  <c:v>42614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0.159</c:v>
                </c:pt>
                <c:pt idx="27">
                  <c:v>0.192</c:v>
                </c:pt>
                <c:pt idx="28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265415</xdr:colOff>
      <xdr:row>1</xdr:row>
      <xdr:rowOff>77056</xdr:rowOff>
    </xdr:from>
    <xdr:to>
      <xdr:col>10</xdr:col>
      <xdr:colOff>482206</xdr:colOff>
      <xdr:row>37</xdr:row>
      <xdr:rowOff>116966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EFC5155-94F5-4526-AE00-E21DC871849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684" t="7797" r="23992" b="7893"/>
        <a:stretch/>
      </xdr:blipFill>
      <xdr:spPr>
        <a:xfrm>
          <a:off x="813370" y="547955"/>
          <a:ext cx="5148387" cy="504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220131</xdr:colOff>
      <xdr:row>2</xdr:row>
      <xdr:rowOff>42333</xdr:rowOff>
    </xdr:from>
    <xdr:to>
      <xdr:col>13</xdr:col>
      <xdr:colOff>276388</xdr:colOff>
      <xdr:row>41</xdr:row>
      <xdr:rowOff>2333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1CA958B-D030-4D9A-B8E4-E0A4B83187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61" t="7351" r="17756" b="7303"/>
        <a:stretch/>
      </xdr:blipFill>
      <xdr:spPr>
        <a:xfrm>
          <a:off x="220131" y="516466"/>
          <a:ext cx="7210590" cy="504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121920</xdr:colOff>
      <xdr:row>1</xdr:row>
      <xdr:rowOff>45721</xdr:rowOff>
    </xdr:from>
    <xdr:to>
      <xdr:col>9</xdr:col>
      <xdr:colOff>214297</xdr:colOff>
      <xdr:row>37</xdr:row>
      <xdr:rowOff>64141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1F9FE7B-1A4A-4576-8349-D11E66AAC2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372" t="10166" r="23628" b="7375"/>
        <a:stretch/>
      </xdr:blipFill>
      <xdr:spPr>
        <a:xfrm>
          <a:off x="121920" y="434341"/>
          <a:ext cx="5030137" cy="50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259080</xdr:colOff>
      <xdr:row>1</xdr:row>
      <xdr:rowOff>38101</xdr:rowOff>
    </xdr:from>
    <xdr:to>
      <xdr:col>9</xdr:col>
      <xdr:colOff>293343</xdr:colOff>
      <xdr:row>37</xdr:row>
      <xdr:rowOff>56521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57EF64C-400E-430F-A865-AF5E826787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981" t="9360" r="23823" b="6891"/>
        <a:stretch/>
      </xdr:blipFill>
      <xdr:spPr>
        <a:xfrm>
          <a:off x="259080" y="480061"/>
          <a:ext cx="4972023" cy="50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187569</xdr:colOff>
      <xdr:row>1</xdr:row>
      <xdr:rowOff>29305</xdr:rowOff>
    </xdr:from>
    <xdr:to>
      <xdr:col>10</xdr:col>
      <xdr:colOff>253596</xdr:colOff>
      <xdr:row>37</xdr:row>
      <xdr:rowOff>69413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439CB0E-17EE-40F9-BFC4-B50FB20194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622" t="9682" r="23228" b="7524"/>
        <a:stretch/>
      </xdr:blipFill>
      <xdr:spPr>
        <a:xfrm>
          <a:off x="738554" y="416167"/>
          <a:ext cx="5024888" cy="50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180109</xdr:colOff>
      <xdr:row>1</xdr:row>
      <xdr:rowOff>6926</xdr:rowOff>
    </xdr:from>
    <xdr:to>
      <xdr:col>10</xdr:col>
      <xdr:colOff>457201</xdr:colOff>
      <xdr:row>29</xdr:row>
      <xdr:rowOff>103908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D492A16-A32C-4D4D-A2F5-6049FBEF7D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00" t="6748" r="17826" b="6700"/>
        <a:stretch/>
      </xdr:blipFill>
      <xdr:spPr>
        <a:xfrm>
          <a:off x="180109" y="429490"/>
          <a:ext cx="5749637" cy="408709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85801" y="6096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ocuments%20and%20settings\PLEI2610\Desktop\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vid\Briefings\Summary99\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"/>
  <sheetViews>
    <sheetView workbookViewId="0">
      <selection activeCell="A2" sqref="A2:B3"/>
    </sheetView>
  </sheetViews>
  <sheetFormatPr defaultColWidth="9.09765625" defaultRowHeight="11.5" x14ac:dyDescent="0.25"/>
  <cols>
    <col min="1" max="1" width="13" style="282" customWidth="1"/>
    <col min="2" max="2" width="74.8984375" style="282" customWidth="1"/>
    <col min="3" max="3" width="18.3984375" style="281" customWidth="1"/>
    <col min="4" max="4" width="21.19921875" style="282" customWidth="1"/>
    <col min="5" max="6" width="9.09765625" style="282"/>
    <col min="7" max="7" width="76.19921875" style="282" bestFit="1" customWidth="1"/>
    <col min="8" max="8" width="20.59765625" style="282" customWidth="1"/>
    <col min="9" max="9" width="16.69921875" style="282" customWidth="1"/>
    <col min="10" max="10" width="23.69921875" style="282" customWidth="1"/>
    <col min="11" max="16384" width="9.09765625" style="282"/>
  </cols>
  <sheetData>
    <row r="1" spans="1:8" ht="41.25" customHeight="1" x14ac:dyDescent="0.4">
      <c r="A1" s="199" t="s">
        <v>569</v>
      </c>
      <c r="B1" s="202"/>
    </row>
    <row r="2" spans="1:8" ht="27.75" customHeight="1" x14ac:dyDescent="0.35">
      <c r="A2" s="291"/>
      <c r="B2" s="292" t="s">
        <v>310</v>
      </c>
    </row>
    <row r="3" spans="1:8" s="281" customFormat="1" ht="19.5" customHeight="1" x14ac:dyDescent="0.35">
      <c r="A3" s="293" t="s">
        <v>336</v>
      </c>
      <c r="B3" s="294" t="s">
        <v>337</v>
      </c>
      <c r="D3" s="283"/>
      <c r="H3" s="281" t="s">
        <v>443</v>
      </c>
    </row>
    <row r="4" spans="1:8" s="281" customFormat="1" ht="20.149999999999999" customHeight="1" x14ac:dyDescent="0.25">
      <c r="A4" s="200" t="s">
        <v>311</v>
      </c>
      <c r="B4" s="200" t="s">
        <v>136</v>
      </c>
      <c r="C4" s="284"/>
      <c r="D4" s="285"/>
      <c r="F4" s="281" t="s">
        <v>311</v>
      </c>
      <c r="G4" s="281" t="s">
        <v>136</v>
      </c>
    </row>
    <row r="5" spans="1:8" s="281" customFormat="1" ht="20.149999999999999" customHeight="1" x14ac:dyDescent="0.25">
      <c r="A5" s="201" t="s">
        <v>312</v>
      </c>
      <c r="B5" s="201" t="s">
        <v>364</v>
      </c>
      <c r="C5" s="284"/>
      <c r="D5" s="285"/>
      <c r="F5" s="281" t="s">
        <v>312</v>
      </c>
      <c r="G5" s="281" t="s">
        <v>364</v>
      </c>
    </row>
    <row r="6" spans="1:8" s="281" customFormat="1" ht="20.149999999999999" customHeight="1" x14ac:dyDescent="0.25">
      <c r="A6" s="200" t="s">
        <v>313</v>
      </c>
      <c r="B6" s="200" t="s">
        <v>314</v>
      </c>
      <c r="C6" s="284"/>
      <c r="D6" s="285"/>
      <c r="F6" s="281" t="s">
        <v>313</v>
      </c>
      <c r="G6" s="281" t="s">
        <v>314</v>
      </c>
    </row>
    <row r="7" spans="1:8" s="281" customFormat="1" ht="20.149999999999999" customHeight="1" x14ac:dyDescent="0.25">
      <c r="A7" s="200" t="s">
        <v>315</v>
      </c>
      <c r="B7" s="200" t="s">
        <v>374</v>
      </c>
      <c r="D7" s="285"/>
      <c r="F7" s="281" t="s">
        <v>315</v>
      </c>
      <c r="G7" s="281" t="s">
        <v>374</v>
      </c>
    </row>
    <row r="8" spans="1:8" s="281" customFormat="1" ht="20.149999999999999" customHeight="1" x14ac:dyDescent="0.25">
      <c r="A8" s="200" t="s">
        <v>316</v>
      </c>
      <c r="B8" s="200" t="s">
        <v>375</v>
      </c>
      <c r="D8" s="285"/>
      <c r="F8" s="281" t="s">
        <v>316</v>
      </c>
      <c r="G8" s="281" t="s">
        <v>375</v>
      </c>
    </row>
    <row r="9" spans="1:8" s="281" customFormat="1" ht="20.149999999999999" customHeight="1" x14ac:dyDescent="0.25">
      <c r="A9" s="201" t="s">
        <v>317</v>
      </c>
      <c r="B9" s="201" t="s">
        <v>384</v>
      </c>
      <c r="D9" s="285"/>
      <c r="F9" s="281" t="s">
        <v>317</v>
      </c>
      <c r="G9" s="281" t="s">
        <v>384</v>
      </c>
    </row>
    <row r="10" spans="1:8" s="281" customFormat="1" ht="20.149999999999999" customHeight="1" x14ac:dyDescent="0.25">
      <c r="A10" s="201" t="s">
        <v>140</v>
      </c>
      <c r="B10" s="201" t="s">
        <v>385</v>
      </c>
      <c r="D10" s="285"/>
      <c r="F10" s="281" t="s">
        <v>140</v>
      </c>
      <c r="G10" s="281" t="s">
        <v>385</v>
      </c>
    </row>
    <row r="11" spans="1:8" s="281" customFormat="1" ht="20.149999999999999" customHeight="1" x14ac:dyDescent="0.25">
      <c r="A11" s="200" t="s">
        <v>318</v>
      </c>
      <c r="B11" s="200" t="s">
        <v>376</v>
      </c>
      <c r="D11" s="285"/>
      <c r="F11" s="281" t="s">
        <v>318</v>
      </c>
      <c r="G11" s="281" t="s">
        <v>376</v>
      </c>
    </row>
    <row r="12" spans="1:8" s="281" customFormat="1" ht="20.149999999999999" customHeight="1" x14ac:dyDescent="0.25">
      <c r="A12" s="200" t="s">
        <v>319</v>
      </c>
      <c r="B12" s="200" t="s">
        <v>377</v>
      </c>
      <c r="D12" s="285"/>
      <c r="F12" s="281" t="s">
        <v>319</v>
      </c>
      <c r="G12" s="281" t="s">
        <v>377</v>
      </c>
    </row>
    <row r="13" spans="1:8" s="281" customFormat="1" ht="20.149999999999999" customHeight="1" x14ac:dyDescent="0.25">
      <c r="A13" s="200" t="s">
        <v>320</v>
      </c>
      <c r="B13" s="200" t="s">
        <v>321</v>
      </c>
      <c r="D13" s="285"/>
      <c r="F13" s="281" t="s">
        <v>320</v>
      </c>
      <c r="G13" s="281" t="s">
        <v>321</v>
      </c>
    </row>
    <row r="14" spans="1:8" s="281" customFormat="1" ht="20.149999999999999" customHeight="1" x14ac:dyDescent="0.25">
      <c r="A14" s="201" t="s">
        <v>322</v>
      </c>
      <c r="B14" s="201" t="s">
        <v>386</v>
      </c>
      <c r="D14" s="285"/>
      <c r="F14" s="281" t="s">
        <v>322</v>
      </c>
      <c r="G14" s="281" t="s">
        <v>386</v>
      </c>
    </row>
    <row r="15" spans="1:8" s="281" customFormat="1" ht="20.149999999999999" customHeight="1" x14ac:dyDescent="0.25">
      <c r="A15" s="201" t="s">
        <v>323</v>
      </c>
      <c r="B15" s="201" t="s">
        <v>387</v>
      </c>
      <c r="D15" s="285"/>
      <c r="F15" s="281" t="s">
        <v>323</v>
      </c>
      <c r="G15" s="281" t="s">
        <v>387</v>
      </c>
    </row>
    <row r="16" spans="1:8" s="281" customFormat="1" ht="20.149999999999999" customHeight="1" x14ac:dyDescent="0.25">
      <c r="A16" s="201" t="s">
        <v>324</v>
      </c>
      <c r="B16" s="201" t="s">
        <v>388</v>
      </c>
      <c r="D16" s="285"/>
      <c r="F16" s="281" t="s">
        <v>324</v>
      </c>
      <c r="G16" s="281" t="s">
        <v>388</v>
      </c>
    </row>
    <row r="17" spans="1:7" s="281" customFormat="1" ht="20.149999999999999" customHeight="1" x14ac:dyDescent="0.25">
      <c r="A17" s="200" t="s">
        <v>325</v>
      </c>
      <c r="B17" s="200" t="s">
        <v>326</v>
      </c>
      <c r="D17" s="285"/>
      <c r="F17" s="281" t="s">
        <v>325</v>
      </c>
      <c r="G17" s="281" t="s">
        <v>326</v>
      </c>
    </row>
    <row r="18" spans="1:7" s="281" customFormat="1" ht="20.149999999999999" customHeight="1" x14ac:dyDescent="0.25">
      <c r="A18" s="200" t="s">
        <v>327</v>
      </c>
      <c r="B18" s="200" t="s">
        <v>378</v>
      </c>
      <c r="D18" s="285"/>
      <c r="F18" s="281" t="s">
        <v>327</v>
      </c>
      <c r="G18" s="281" t="s">
        <v>378</v>
      </c>
    </row>
    <row r="19" spans="1:7" s="281" customFormat="1" ht="20.149999999999999" customHeight="1" x14ac:dyDescent="0.25">
      <c r="A19" s="201" t="s">
        <v>141</v>
      </c>
      <c r="B19" s="201" t="s">
        <v>412</v>
      </c>
      <c r="D19" s="285"/>
      <c r="F19" s="281" t="s">
        <v>141</v>
      </c>
      <c r="G19" s="281" t="s">
        <v>412</v>
      </c>
    </row>
    <row r="20" spans="1:7" s="281" customFormat="1" ht="20.149999999999999" customHeight="1" x14ac:dyDescent="0.25">
      <c r="A20" s="201" t="s">
        <v>328</v>
      </c>
      <c r="B20" s="201" t="s">
        <v>379</v>
      </c>
      <c r="D20" s="285"/>
      <c r="F20" s="281" t="s">
        <v>328</v>
      </c>
      <c r="G20" s="281" t="s">
        <v>379</v>
      </c>
    </row>
    <row r="21" spans="1:7" s="281" customFormat="1" ht="20.149999999999999" customHeight="1" x14ac:dyDescent="0.25">
      <c r="A21" s="201" t="s">
        <v>284</v>
      </c>
      <c r="B21" s="201" t="s">
        <v>380</v>
      </c>
      <c r="D21" s="285"/>
      <c r="F21" s="281" t="s">
        <v>284</v>
      </c>
      <c r="G21" s="281" t="s">
        <v>380</v>
      </c>
    </row>
    <row r="22" spans="1:7" s="281" customFormat="1" ht="20.149999999999999" customHeight="1" x14ac:dyDescent="0.25">
      <c r="A22" s="200" t="s">
        <v>329</v>
      </c>
      <c r="B22" s="200" t="s">
        <v>381</v>
      </c>
      <c r="D22" s="285"/>
      <c r="F22" s="281" t="s">
        <v>329</v>
      </c>
      <c r="G22" s="281" t="s">
        <v>381</v>
      </c>
    </row>
    <row r="23" spans="1:7" s="281" customFormat="1" ht="20.149999999999999" customHeight="1" x14ac:dyDescent="0.25">
      <c r="A23" s="201" t="s">
        <v>413</v>
      </c>
      <c r="B23" s="201" t="s">
        <v>389</v>
      </c>
      <c r="D23" s="285"/>
      <c r="F23" s="281" t="s">
        <v>413</v>
      </c>
      <c r="G23" s="281" t="s">
        <v>389</v>
      </c>
    </row>
    <row r="24" spans="1:7" s="281" customFormat="1" ht="20.149999999999999" customHeight="1" x14ac:dyDescent="0.25">
      <c r="A24" s="201" t="s">
        <v>414</v>
      </c>
      <c r="B24" s="201" t="s">
        <v>390</v>
      </c>
      <c r="D24" s="285"/>
      <c r="F24" s="281" t="s">
        <v>414</v>
      </c>
      <c r="G24" s="281" t="s">
        <v>390</v>
      </c>
    </row>
    <row r="25" spans="1:7" s="281" customFormat="1" ht="20.149999999999999" customHeight="1" x14ac:dyDescent="0.25">
      <c r="A25" s="200" t="s">
        <v>330</v>
      </c>
      <c r="B25" s="200" t="s">
        <v>404</v>
      </c>
      <c r="D25" s="285"/>
      <c r="F25" s="281" t="s">
        <v>330</v>
      </c>
      <c r="G25" s="281" t="s">
        <v>404</v>
      </c>
    </row>
    <row r="26" spans="1:7" s="286" customFormat="1" ht="20.149999999999999" customHeight="1" x14ac:dyDescent="0.25">
      <c r="A26" s="200" t="s">
        <v>331</v>
      </c>
      <c r="B26" s="200" t="s">
        <v>382</v>
      </c>
      <c r="D26" s="285"/>
      <c r="F26" s="286" t="s">
        <v>331</v>
      </c>
      <c r="G26" s="286" t="s">
        <v>382</v>
      </c>
    </row>
    <row r="27" spans="1:7" s="281" customFormat="1" ht="20.149999999999999" customHeight="1" x14ac:dyDescent="0.25">
      <c r="A27" s="200" t="s">
        <v>332</v>
      </c>
      <c r="B27" s="200" t="s">
        <v>383</v>
      </c>
      <c r="D27" s="285"/>
      <c r="F27" s="281" t="s">
        <v>332</v>
      </c>
      <c r="G27" s="281" t="s">
        <v>383</v>
      </c>
    </row>
    <row r="28" spans="1:7" s="281" customFormat="1" ht="20.149999999999999" customHeight="1" x14ac:dyDescent="0.25">
      <c r="A28" s="200" t="s">
        <v>333</v>
      </c>
      <c r="B28" s="200" t="s">
        <v>356</v>
      </c>
      <c r="D28" s="285"/>
      <c r="F28" s="281" t="s">
        <v>333</v>
      </c>
      <c r="G28" s="281" t="s">
        <v>356</v>
      </c>
    </row>
    <row r="29" spans="1:7" s="281" customFormat="1" ht="20.149999999999999" customHeight="1" x14ac:dyDescent="0.25">
      <c r="A29" s="200" t="s">
        <v>355</v>
      </c>
      <c r="B29" s="200" t="s">
        <v>363</v>
      </c>
      <c r="D29" s="285"/>
      <c r="F29" s="281" t="s">
        <v>355</v>
      </c>
      <c r="G29" s="281" t="s">
        <v>363</v>
      </c>
    </row>
    <row r="30" spans="1:7" s="281" customFormat="1" ht="15" customHeight="1" x14ac:dyDescent="0.25">
      <c r="D30" s="283"/>
      <c r="F30" s="281" t="s">
        <v>350</v>
      </c>
    </row>
    <row r="31" spans="1:7" s="281" customFormat="1" ht="15" customHeight="1" x14ac:dyDescent="0.25">
      <c r="A31" s="287" t="s">
        <v>350</v>
      </c>
      <c r="D31" s="283"/>
      <c r="F31" s="281" t="s">
        <v>422</v>
      </c>
      <c r="G31" s="281" t="s">
        <v>351</v>
      </c>
    </row>
    <row r="32" spans="1:7" s="281" customFormat="1" ht="15" customHeight="1" x14ac:dyDescent="0.25">
      <c r="A32" s="288" t="s">
        <v>422</v>
      </c>
      <c r="B32" s="288" t="s">
        <v>351</v>
      </c>
      <c r="D32" s="289"/>
      <c r="F32" s="281" t="s">
        <v>423</v>
      </c>
      <c r="G32" s="281" t="s">
        <v>417</v>
      </c>
    </row>
    <row r="33" spans="1:7" s="281" customFormat="1" ht="15" customHeight="1" x14ac:dyDescent="0.25">
      <c r="A33" s="288" t="s">
        <v>423</v>
      </c>
      <c r="B33" s="288" t="s">
        <v>417</v>
      </c>
      <c r="D33" s="289"/>
      <c r="F33" s="281" t="s">
        <v>424</v>
      </c>
      <c r="G33" s="281" t="s">
        <v>434</v>
      </c>
    </row>
    <row r="34" spans="1:7" ht="15" customHeight="1" x14ac:dyDescent="0.25">
      <c r="A34" s="288" t="s">
        <v>424</v>
      </c>
      <c r="B34" s="288" t="s">
        <v>434</v>
      </c>
      <c r="D34" s="289"/>
    </row>
    <row r="35" spans="1:7" ht="15" customHeight="1" x14ac:dyDescent="0.25">
      <c r="D35" s="290"/>
    </row>
    <row r="36" spans="1:7" ht="15" customHeight="1" x14ac:dyDescent="0.25">
      <c r="D36" s="290"/>
    </row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&amp;C&amp;1#&amp;"Arial Black"&amp;10&amp;K000000OFFICIAL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I9"/>
  <sheetViews>
    <sheetView zoomScale="120" zoomScaleNormal="120" workbookViewId="0"/>
  </sheetViews>
  <sheetFormatPr defaultColWidth="9" defaultRowHeight="10" x14ac:dyDescent="0.2"/>
  <cols>
    <col min="1" max="1" width="31.3984375" style="157" customWidth="1"/>
    <col min="2" max="2" width="11.8984375" style="157" customWidth="1"/>
    <col min="3" max="6" width="9" style="157"/>
    <col min="7" max="7" width="11.09765625" style="157" customWidth="1"/>
    <col min="8" max="8" width="8.69921875" style="157" customWidth="1"/>
    <col min="9" max="9" width="15.3984375" style="157" customWidth="1"/>
    <col min="10" max="16384" width="9" style="157"/>
  </cols>
  <sheetData>
    <row r="1" spans="1:9" ht="21" customHeight="1" x14ac:dyDescent="0.2">
      <c r="A1" s="295" t="s">
        <v>396</v>
      </c>
      <c r="I1" s="196" t="s">
        <v>366</v>
      </c>
    </row>
    <row r="2" spans="1:9" x14ac:dyDescent="0.2">
      <c r="A2" s="157" t="s">
        <v>12</v>
      </c>
      <c r="B2" s="158">
        <v>44256</v>
      </c>
      <c r="C2" s="159">
        <v>43891</v>
      </c>
      <c r="D2" s="160" t="s">
        <v>285</v>
      </c>
    </row>
    <row r="3" spans="1:9" x14ac:dyDescent="0.2">
      <c r="A3" s="157" t="s">
        <v>15</v>
      </c>
      <c r="B3" s="137">
        <f>'Front page'!F26</f>
        <v>57258</v>
      </c>
      <c r="C3" s="137">
        <f>'Front page'!F14</f>
        <v>56633</v>
      </c>
      <c r="D3" s="138">
        <f>B3/C3-1</f>
        <v>1.1035968428301457E-2</v>
      </c>
      <c r="F3" s="137"/>
      <c r="G3" s="137"/>
      <c r="H3" s="138"/>
    </row>
    <row r="4" spans="1:9" x14ac:dyDescent="0.2">
      <c r="A4" s="157" t="s">
        <v>142</v>
      </c>
      <c r="B4" s="137">
        <f>'Front page'!F27</f>
        <v>8965</v>
      </c>
      <c r="C4" s="137">
        <f>'Front page'!F15</f>
        <v>11230</v>
      </c>
      <c r="D4" s="138">
        <f t="shared" ref="D4:D5" si="0">B4/C4-1</f>
        <v>-0.20169189670525378</v>
      </c>
      <c r="F4" s="137"/>
      <c r="G4" s="137"/>
      <c r="H4" s="138"/>
    </row>
    <row r="5" spans="1:9" x14ac:dyDescent="0.2">
      <c r="A5" s="157" t="s">
        <v>14</v>
      </c>
      <c r="B5" s="137">
        <f>'Front page'!F28</f>
        <v>66223</v>
      </c>
      <c r="C5" s="137">
        <f>'Front page'!F16</f>
        <v>67863</v>
      </c>
      <c r="D5" s="138">
        <f t="shared" si="0"/>
        <v>-2.4166335116337367E-2</v>
      </c>
      <c r="F5" s="137"/>
      <c r="G5" s="137"/>
      <c r="H5" s="138"/>
    </row>
    <row r="6" spans="1:9" x14ac:dyDescent="0.2">
      <c r="B6" s="161"/>
    </row>
    <row r="7" spans="1:9" x14ac:dyDescent="0.2">
      <c r="A7" s="157" t="s">
        <v>432</v>
      </c>
      <c r="B7" s="27">
        <f>B3/B5</f>
        <v>0.86462407320719392</v>
      </c>
      <c r="C7" s="27">
        <f>C3/C5</f>
        <v>0.83451954673386086</v>
      </c>
      <c r="D7" s="108"/>
    </row>
    <row r="8" spans="1:9" x14ac:dyDescent="0.2">
      <c r="B8" s="108"/>
      <c r="C8" s="108"/>
      <c r="D8" s="108"/>
    </row>
    <row r="9" spans="1:9" s="163" customFormat="1" x14ac:dyDescent="0.2">
      <c r="A9" s="162"/>
      <c r="B9" s="108"/>
      <c r="C9" s="157"/>
      <c r="D9" s="162"/>
    </row>
  </sheetData>
  <phoneticPr fontId="0" type="noConversion"/>
  <hyperlinks>
    <hyperlink ref="I1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0" x14ac:dyDescent="0.2"/>
  <cols>
    <col min="1" max="1" width="25.8984375" style="157" customWidth="1"/>
    <col min="2" max="3" width="9" style="157" customWidth="1"/>
    <col min="4" max="4" width="9.8984375" style="157" customWidth="1"/>
    <col min="5" max="6" width="9" style="157"/>
    <col min="7" max="7" width="9" style="157" customWidth="1"/>
    <col min="8" max="8" width="15.19921875" style="157" customWidth="1"/>
    <col min="9" max="11" width="9" style="157" customWidth="1"/>
    <col min="12" max="12" width="14.69921875" style="157" customWidth="1"/>
    <col min="13" max="16384" width="9" style="157"/>
  </cols>
  <sheetData>
    <row r="1" spans="1:9" ht="30.75" customHeight="1" x14ac:dyDescent="0.2">
      <c r="A1" s="295" t="s">
        <v>397</v>
      </c>
      <c r="H1" s="196" t="s">
        <v>366</v>
      </c>
    </row>
    <row r="2" spans="1:9" ht="22.5" customHeight="1" x14ac:dyDescent="0.25">
      <c r="A2" s="164" t="s">
        <v>30</v>
      </c>
      <c r="B2" s="165">
        <v>44256</v>
      </c>
      <c r="C2" s="165">
        <v>43891</v>
      </c>
      <c r="D2" s="164" t="s">
        <v>285</v>
      </c>
      <c r="E2" s="166"/>
      <c r="G2" s="167"/>
      <c r="H2" s="168"/>
      <c r="I2" s="168"/>
    </row>
    <row r="3" spans="1:9" ht="20.149999999999999" customHeight="1" x14ac:dyDescent="0.25">
      <c r="A3" s="169" t="s">
        <v>60</v>
      </c>
      <c r="B3" s="165"/>
      <c r="C3" s="165"/>
      <c r="D3" s="164"/>
      <c r="E3" s="166"/>
      <c r="G3" s="167"/>
      <c r="H3" s="168"/>
      <c r="I3" s="168"/>
    </row>
    <row r="4" spans="1:9" ht="15" customHeight="1" x14ac:dyDescent="0.2">
      <c r="A4" s="170" t="s">
        <v>16</v>
      </c>
      <c r="B4" s="137">
        <f>'Table 2'!F81</f>
        <v>20525</v>
      </c>
      <c r="C4" s="137">
        <f>'Table 2'!F25</f>
        <v>16973</v>
      </c>
      <c r="D4" s="138">
        <f>B4/C4-1</f>
        <v>0.20927355211217824</v>
      </c>
      <c r="E4" s="171"/>
      <c r="G4" s="27"/>
    </row>
    <row r="5" spans="1:9" ht="15" customHeight="1" x14ac:dyDescent="0.2">
      <c r="A5" s="170" t="s">
        <v>17</v>
      </c>
      <c r="B5" s="137">
        <f>'Table 2'!F82</f>
        <v>7485</v>
      </c>
      <c r="C5" s="137">
        <f>'Table 2'!F26</f>
        <v>7845</v>
      </c>
      <c r="D5" s="138">
        <f t="shared" ref="D5:D17" si="0">B5/C5-1</f>
        <v>-4.5889101338432159E-2</v>
      </c>
      <c r="E5" s="171"/>
      <c r="G5" s="27"/>
    </row>
    <row r="6" spans="1:9" ht="15" customHeight="1" x14ac:dyDescent="0.2">
      <c r="A6" s="170" t="s">
        <v>18</v>
      </c>
      <c r="B6" s="137">
        <f>'Table 2'!F83</f>
        <v>4831</v>
      </c>
      <c r="C6" s="137">
        <f>'Table 2'!F27</f>
        <v>4978</v>
      </c>
      <c r="D6" s="138">
        <f t="shared" si="0"/>
        <v>-2.9529931699477707E-2</v>
      </c>
      <c r="E6" s="171"/>
      <c r="G6" s="27"/>
    </row>
    <row r="7" spans="1:9" ht="15" customHeight="1" x14ac:dyDescent="0.2">
      <c r="A7" s="170" t="s">
        <v>19</v>
      </c>
      <c r="B7" s="137">
        <f>'Table 2'!F84</f>
        <v>7251</v>
      </c>
      <c r="C7" s="137">
        <f>'Table 2'!F28</f>
        <v>7456</v>
      </c>
      <c r="D7" s="138">
        <f t="shared" si="0"/>
        <v>-2.7494635193132999E-2</v>
      </c>
      <c r="E7" s="171"/>
      <c r="G7" s="27"/>
    </row>
    <row r="8" spans="1:9" ht="15" customHeight="1" x14ac:dyDescent="0.2">
      <c r="A8" s="170" t="s">
        <v>20</v>
      </c>
      <c r="B8" s="137">
        <f>'Table 2'!F85</f>
        <v>5218</v>
      </c>
      <c r="C8" s="137">
        <f>'Table 2'!F29</f>
        <v>5321</v>
      </c>
      <c r="D8" s="138">
        <f t="shared" si="0"/>
        <v>-1.9357263672242109E-2</v>
      </c>
      <c r="E8" s="171"/>
      <c r="G8" s="27"/>
    </row>
    <row r="9" spans="1:9" ht="15" customHeight="1" x14ac:dyDescent="0.2">
      <c r="A9" s="170" t="s">
        <v>21</v>
      </c>
      <c r="B9" s="137">
        <f>'Table 2'!F86</f>
        <v>4737</v>
      </c>
      <c r="C9" s="137">
        <f>'Table 2'!F30</f>
        <v>5082</v>
      </c>
      <c r="D9" s="138">
        <f t="shared" si="0"/>
        <v>-6.7886658795749732E-2</v>
      </c>
      <c r="E9" s="171"/>
      <c r="G9" s="27"/>
    </row>
    <row r="10" spans="1:9" ht="15" customHeight="1" x14ac:dyDescent="0.2">
      <c r="A10" s="170" t="s">
        <v>22</v>
      </c>
      <c r="B10" s="137">
        <f>'Table 2'!F87</f>
        <v>1897</v>
      </c>
      <c r="C10" s="137">
        <f>'Table 2'!F31</f>
        <v>2215</v>
      </c>
      <c r="D10" s="138">
        <f t="shared" si="0"/>
        <v>-0.14356659142212191</v>
      </c>
      <c r="E10" s="171"/>
      <c r="G10" s="27"/>
    </row>
    <row r="11" spans="1:9" ht="15" customHeight="1" x14ac:dyDescent="0.2">
      <c r="A11" s="170" t="s">
        <v>23</v>
      </c>
      <c r="B11" s="137">
        <f>'Table 2'!F88</f>
        <v>3742</v>
      </c>
      <c r="C11" s="137">
        <f>'Table 2'!F32</f>
        <v>4654</v>
      </c>
      <c r="D11" s="138">
        <f t="shared" si="0"/>
        <v>-0.19596046411688872</v>
      </c>
      <c r="E11" s="171"/>
      <c r="G11" s="27"/>
    </row>
    <row r="12" spans="1:9" ht="15" customHeight="1" x14ac:dyDescent="0.2">
      <c r="A12" s="170" t="s">
        <v>24</v>
      </c>
      <c r="B12" s="137">
        <f>'Table 2'!F89</f>
        <v>1572</v>
      </c>
      <c r="C12" s="137">
        <f>'Table 2'!F33</f>
        <v>2109</v>
      </c>
      <c r="D12" s="138">
        <f t="shared" si="0"/>
        <v>-0.25462304409672831</v>
      </c>
      <c r="E12" s="171"/>
      <c r="G12" s="27"/>
    </row>
    <row r="13" spans="1:9" ht="20.149999999999999" customHeight="1" x14ac:dyDescent="0.25">
      <c r="A13" s="172" t="s">
        <v>142</v>
      </c>
      <c r="B13" s="137"/>
      <c r="C13" s="137"/>
      <c r="D13" s="138"/>
      <c r="E13" s="171"/>
      <c r="G13" s="27"/>
    </row>
    <row r="14" spans="1:9" ht="15" customHeight="1" x14ac:dyDescent="0.2">
      <c r="A14" s="170" t="s">
        <v>25</v>
      </c>
      <c r="B14" s="137">
        <f>'Table 2'!F90</f>
        <v>2779</v>
      </c>
      <c r="C14" s="137">
        <f>'Table 2'!F34</f>
        <v>3510</v>
      </c>
      <c r="D14" s="138">
        <f t="shared" si="0"/>
        <v>-0.20826210826210823</v>
      </c>
      <c r="E14" s="171"/>
      <c r="G14" s="27"/>
    </row>
    <row r="15" spans="1:9" ht="15" customHeight="1" x14ac:dyDescent="0.2">
      <c r="A15" s="170" t="s">
        <v>26</v>
      </c>
      <c r="B15" s="137">
        <f>'Table 2'!F91</f>
        <v>1432</v>
      </c>
      <c r="C15" s="137">
        <f>'Table 2'!F35</f>
        <v>1865</v>
      </c>
      <c r="D15" s="138">
        <f t="shared" si="0"/>
        <v>-0.23217158176943697</v>
      </c>
      <c r="E15" s="171"/>
      <c r="G15" s="27"/>
    </row>
    <row r="16" spans="1:9" ht="15" customHeight="1" x14ac:dyDescent="0.2">
      <c r="A16" s="170" t="s">
        <v>27</v>
      </c>
      <c r="B16" s="137">
        <f>'Table 2'!F92</f>
        <v>1664</v>
      </c>
      <c r="C16" s="137">
        <f>'Table 2'!F36</f>
        <v>2150</v>
      </c>
      <c r="D16" s="138">
        <f t="shared" si="0"/>
        <v>-0.22604651162790701</v>
      </c>
      <c r="E16" s="171"/>
      <c r="F16" s="137"/>
      <c r="G16" s="137"/>
      <c r="H16" s="138"/>
    </row>
    <row r="17" spans="1:8" ht="15" customHeight="1" x14ac:dyDescent="0.2">
      <c r="A17" s="170" t="s">
        <v>28</v>
      </c>
      <c r="B17" s="137">
        <f>'Table 2'!F93</f>
        <v>1561</v>
      </c>
      <c r="C17" s="137">
        <f>'Table 2'!F37</f>
        <v>1868</v>
      </c>
      <c r="D17" s="138">
        <f t="shared" si="0"/>
        <v>-0.16434689507494649</v>
      </c>
      <c r="E17" s="171"/>
      <c r="F17" s="137"/>
      <c r="G17" s="137"/>
      <c r="H17" s="138"/>
    </row>
    <row r="18" spans="1:8" ht="15" customHeight="1" x14ac:dyDescent="0.2">
      <c r="A18" s="170" t="s">
        <v>29</v>
      </c>
      <c r="B18" s="137">
        <f>'Table 2'!F94</f>
        <v>1529</v>
      </c>
      <c r="C18" s="137">
        <f>'Table 2'!F38</f>
        <v>1837</v>
      </c>
      <c r="D18" s="138">
        <f>B18/C18-1</f>
        <v>-0.16766467065868262</v>
      </c>
      <c r="E18" s="171"/>
      <c r="F18" s="137"/>
      <c r="G18" s="137"/>
      <c r="H18" s="138"/>
    </row>
    <row r="19" spans="1:8" ht="15" customHeight="1" x14ac:dyDescent="0.2">
      <c r="B19" s="173"/>
      <c r="C19" s="173"/>
      <c r="D19" s="174"/>
      <c r="G19" s="27"/>
    </row>
    <row r="20" spans="1:8" ht="15" customHeight="1" x14ac:dyDescent="0.2">
      <c r="B20" s="175"/>
      <c r="C20" s="175"/>
      <c r="D20" s="174"/>
      <c r="G20" s="27"/>
    </row>
    <row r="21" spans="1:8" ht="15" customHeight="1" x14ac:dyDescent="0.2">
      <c r="B21" s="134"/>
      <c r="C21" s="134"/>
      <c r="D21" s="134"/>
      <c r="G21" s="27"/>
    </row>
    <row r="22" spans="1:8" ht="15" customHeight="1" x14ac:dyDescent="0.2">
      <c r="A22" s="166" t="s">
        <v>346</v>
      </c>
      <c r="B22" s="176">
        <f>SUM(B4:B12,B14:B18)</f>
        <v>66223</v>
      </c>
      <c r="C22" s="176">
        <f>SUM(C4:C12,C14:C18)</f>
        <v>67863</v>
      </c>
      <c r="D22" s="177">
        <f>B22/C22-1</f>
        <v>-2.4166335116337367E-2</v>
      </c>
      <c r="G22" s="27"/>
    </row>
    <row r="23" spans="1:8" ht="15" customHeight="1" x14ac:dyDescent="0.2">
      <c r="A23" s="166" t="s">
        <v>347</v>
      </c>
      <c r="B23" s="175">
        <f>SUM(B4:B12)</f>
        <v>57258</v>
      </c>
      <c r="C23" s="175">
        <f>SUM(C4:C12)</f>
        <v>56633</v>
      </c>
      <c r="D23" s="177">
        <f t="shared" ref="D23:D24" si="1">B23/C23-1</f>
        <v>1.1035968428301457E-2</v>
      </c>
      <c r="G23" s="27"/>
    </row>
    <row r="24" spans="1:8" ht="15" customHeight="1" x14ac:dyDescent="0.2">
      <c r="A24" s="166" t="s">
        <v>348</v>
      </c>
      <c r="B24" s="175">
        <f>SUM(B14:B18)</f>
        <v>8965</v>
      </c>
      <c r="C24" s="175">
        <f>SUM(C14:C18)</f>
        <v>11230</v>
      </c>
      <c r="D24" s="177">
        <f t="shared" si="1"/>
        <v>-0.20169189670525378</v>
      </c>
      <c r="G24" s="27"/>
    </row>
    <row r="25" spans="1:8" ht="15" customHeight="1" x14ac:dyDescent="0.2">
      <c r="B25" s="173"/>
      <c r="C25" s="173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"/>
  <sheetViews>
    <sheetView zoomScale="130" zoomScaleNormal="130" workbookViewId="0"/>
  </sheetViews>
  <sheetFormatPr defaultColWidth="9.09765625" defaultRowHeight="10" x14ac:dyDescent="0.2"/>
  <cols>
    <col min="1" max="10" width="9.09765625" style="254"/>
    <col min="11" max="11" width="14.69921875" style="254" customWidth="1"/>
    <col min="12" max="12" width="2.69921875" style="254" customWidth="1"/>
    <col min="13" max="13" width="12.69921875" style="254" customWidth="1"/>
    <col min="14" max="16384" width="9.09765625" style="254"/>
  </cols>
  <sheetData>
    <row r="1" spans="1:13" ht="30" customHeight="1" x14ac:dyDescent="0.2">
      <c r="A1" s="295" t="s">
        <v>398</v>
      </c>
      <c r="K1" s="255" t="s">
        <v>366</v>
      </c>
      <c r="L1" s="256"/>
      <c r="M1" s="255" t="s">
        <v>373</v>
      </c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2"/>
  <sheetViews>
    <sheetView zoomScale="130" zoomScaleNormal="130" workbookViewId="0"/>
  </sheetViews>
  <sheetFormatPr defaultColWidth="9" defaultRowHeight="10" x14ac:dyDescent="0.2"/>
  <cols>
    <col min="1" max="12" width="9" style="108"/>
    <col min="13" max="13" width="16.59765625" style="108" customWidth="1"/>
    <col min="14" max="16384" width="9" style="108"/>
  </cols>
  <sheetData>
    <row r="1" spans="1:13" ht="30.75" customHeight="1" x14ac:dyDescent="0.2">
      <c r="A1" s="295" t="s">
        <v>399</v>
      </c>
      <c r="B1" s="109"/>
      <c r="M1" s="196" t="s">
        <v>366</v>
      </c>
    </row>
    <row r="2" spans="1:13" ht="14" x14ac:dyDescent="0.3">
      <c r="B2" s="253"/>
    </row>
    <row r="10" spans="1:13" ht="20" x14ac:dyDescent="0.4">
      <c r="L10" s="251"/>
    </row>
    <row r="22" spans="14:14" ht="25" x14ac:dyDescent="0.5">
      <c r="N22" s="252"/>
    </row>
  </sheetData>
  <hyperlinks>
    <hyperlink ref="M1" location="Contents!A1" display="Contents page" xr:uid="{00000000-0004-0000-0C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"/>
  <sheetViews>
    <sheetView zoomScale="110" zoomScaleNormal="110" workbookViewId="0"/>
  </sheetViews>
  <sheetFormatPr defaultColWidth="9" defaultRowHeight="10" x14ac:dyDescent="0.2"/>
  <cols>
    <col min="1" max="14" width="9" style="108"/>
    <col min="15" max="15" width="17" style="108" customWidth="1"/>
    <col min="16" max="16384" width="9" style="108"/>
  </cols>
  <sheetData>
    <row r="1" spans="1:15" ht="33" customHeight="1" x14ac:dyDescent="0.2">
      <c r="A1" s="295" t="s">
        <v>400</v>
      </c>
      <c r="O1" s="196" t="s">
        <v>366</v>
      </c>
    </row>
    <row r="6" spans="1:15" ht="20" x14ac:dyDescent="0.4">
      <c r="O6" s="251"/>
    </row>
    <row r="8" spans="1:15" ht="25" x14ac:dyDescent="0.5">
      <c r="O8" s="252"/>
    </row>
  </sheetData>
  <hyperlinks>
    <hyperlink ref="O1" location="Contents!A1" display="Contents page" xr:uid="{00000000-0004-0000-0D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L50"/>
  <sheetViews>
    <sheetView workbookViewId="0"/>
  </sheetViews>
  <sheetFormatPr defaultColWidth="9.09765625" defaultRowHeight="10" x14ac:dyDescent="0.2"/>
  <cols>
    <col min="1" max="1" width="21.3984375" style="157" customWidth="1"/>
    <col min="2" max="2" width="40.69921875" style="157" customWidth="1"/>
    <col min="3" max="3" width="12.69921875" style="157" customWidth="1"/>
    <col min="4" max="4" width="13" style="157" customWidth="1"/>
    <col min="5" max="5" width="14.69921875" style="157" customWidth="1"/>
    <col min="6" max="6" width="9.09765625" style="157"/>
    <col min="7" max="7" width="18.3984375" style="157" customWidth="1"/>
    <col min="8" max="16384" width="9.09765625" style="157"/>
  </cols>
  <sheetData>
    <row r="1" spans="1:7" s="243" customFormat="1" ht="21" customHeight="1" x14ac:dyDescent="0.3">
      <c r="A1" s="295" t="s">
        <v>361</v>
      </c>
      <c r="G1" s="196" t="s">
        <v>366</v>
      </c>
    </row>
    <row r="2" spans="1:7" s="243" customFormat="1" ht="14" x14ac:dyDescent="0.3">
      <c r="E2" s="244"/>
    </row>
    <row r="3" spans="1:7" s="243" customFormat="1" ht="14" x14ac:dyDescent="0.3">
      <c r="A3" s="243" t="s">
        <v>12</v>
      </c>
      <c r="B3" s="243" t="s">
        <v>12</v>
      </c>
      <c r="C3" s="245">
        <v>44256</v>
      </c>
      <c r="D3" s="245">
        <v>43891</v>
      </c>
      <c r="E3" s="244"/>
    </row>
    <row r="4" spans="1:7" s="243" customFormat="1" ht="14" x14ac:dyDescent="0.3">
      <c r="A4" s="243" t="s">
        <v>15</v>
      </c>
      <c r="B4" s="243" t="s">
        <v>286</v>
      </c>
      <c r="C4" s="139">
        <f>C41/C50</f>
        <v>0.11389343499181702</v>
      </c>
      <c r="D4" s="139">
        <f>C40/C49</f>
        <v>9.962311773329241E-2</v>
      </c>
      <c r="E4" s="246"/>
      <c r="G4" s="247"/>
    </row>
    <row r="5" spans="1:7" s="243" customFormat="1" ht="14" x14ac:dyDescent="0.3">
      <c r="B5" s="243" t="s">
        <v>408</v>
      </c>
      <c r="C5" s="140">
        <f>E41</f>
        <v>20</v>
      </c>
      <c r="D5" s="140">
        <f>E40</f>
        <v>19</v>
      </c>
      <c r="E5" s="246"/>
    </row>
    <row r="6" spans="1:7" s="243" customFormat="1" ht="14" x14ac:dyDescent="0.3">
      <c r="C6" s="140"/>
      <c r="D6" s="140"/>
      <c r="E6" s="248"/>
    </row>
    <row r="7" spans="1:7" s="243" customFormat="1" ht="14" x14ac:dyDescent="0.3">
      <c r="C7" s="140"/>
      <c r="D7" s="140"/>
      <c r="E7" s="248"/>
    </row>
    <row r="8" spans="1:7" s="243" customFormat="1" ht="14" x14ac:dyDescent="0.3">
      <c r="A8" s="243" t="s">
        <v>142</v>
      </c>
      <c r="B8" s="243" t="s">
        <v>286</v>
      </c>
      <c r="C8" s="139">
        <f>F41/D50</f>
        <v>7.685500678156737E-2</v>
      </c>
      <c r="D8" s="139">
        <f>F40/D49</f>
        <v>8.5932778188167344E-2</v>
      </c>
      <c r="E8" s="248"/>
    </row>
    <row r="9" spans="1:7" s="243" customFormat="1" ht="14" x14ac:dyDescent="0.3">
      <c r="B9" s="243" t="s">
        <v>408</v>
      </c>
      <c r="C9" s="140">
        <f>H41</f>
        <v>19</v>
      </c>
      <c r="D9" s="140">
        <f>H40</f>
        <v>18</v>
      </c>
      <c r="E9" s="248"/>
    </row>
    <row r="10" spans="1:7" s="243" customFormat="1" ht="14" x14ac:dyDescent="0.3">
      <c r="C10" s="249"/>
      <c r="D10" s="249"/>
      <c r="E10" s="248"/>
    </row>
    <row r="11" spans="1:7" x14ac:dyDescent="0.2">
      <c r="A11" s="157" t="s">
        <v>287</v>
      </c>
      <c r="C11" s="250"/>
      <c r="D11" s="138"/>
      <c r="E11" s="138"/>
    </row>
    <row r="12" spans="1:7" x14ac:dyDescent="0.2">
      <c r="A12" s="157" t="s">
        <v>407</v>
      </c>
      <c r="C12" s="250"/>
      <c r="D12" s="138"/>
      <c r="E12" s="138"/>
    </row>
    <row r="13" spans="1:7" x14ac:dyDescent="0.2">
      <c r="A13" s="157" t="s">
        <v>288</v>
      </c>
      <c r="C13" s="250"/>
      <c r="D13" s="138"/>
      <c r="E13" s="138"/>
    </row>
    <row r="17" spans="1:12" x14ac:dyDescent="0.2">
      <c r="A17" s="157" t="s">
        <v>564</v>
      </c>
    </row>
    <row r="18" spans="1:12" x14ac:dyDescent="0.2">
      <c r="E18" s="157" t="s">
        <v>437</v>
      </c>
    </row>
    <row r="19" spans="1:12" x14ac:dyDescent="0.2">
      <c r="E19" s="157" t="s">
        <v>55</v>
      </c>
      <c r="G19" s="157" t="s">
        <v>291</v>
      </c>
      <c r="I19" s="157" t="s">
        <v>292</v>
      </c>
      <c r="K19" s="157" t="s">
        <v>293</v>
      </c>
    </row>
    <row r="20" spans="1:12" x14ac:dyDescent="0.2">
      <c r="E20" s="157" t="s">
        <v>446</v>
      </c>
      <c r="G20" s="157" t="s">
        <v>446</v>
      </c>
      <c r="I20" s="157" t="s">
        <v>446</v>
      </c>
      <c r="K20" s="157" t="s">
        <v>446</v>
      </c>
    </row>
    <row r="21" spans="1:12" x14ac:dyDescent="0.2">
      <c r="E21" s="157" t="s">
        <v>39</v>
      </c>
      <c r="F21" s="157" t="s">
        <v>13</v>
      </c>
      <c r="G21" s="157" t="s">
        <v>39</v>
      </c>
      <c r="H21" s="157" t="s">
        <v>13</v>
      </c>
      <c r="I21" s="157" t="s">
        <v>39</v>
      </c>
      <c r="J21" s="157" t="s">
        <v>13</v>
      </c>
      <c r="K21" s="157" t="s">
        <v>39</v>
      </c>
      <c r="L21" s="157" t="s">
        <v>13</v>
      </c>
    </row>
    <row r="22" spans="1:12" x14ac:dyDescent="0.2">
      <c r="A22" s="157" t="s">
        <v>447</v>
      </c>
      <c r="B22" s="157">
        <v>2021</v>
      </c>
      <c r="C22" s="157" t="s">
        <v>448</v>
      </c>
      <c r="D22" s="157" t="s">
        <v>147</v>
      </c>
      <c r="E22" s="157">
        <v>14173</v>
      </c>
      <c r="F22" s="157">
        <v>15</v>
      </c>
      <c r="G22" s="157">
        <v>22086</v>
      </c>
      <c r="H22" s="157">
        <v>21</v>
      </c>
      <c r="I22" s="157">
        <v>16000</v>
      </c>
      <c r="J22" s="157">
        <v>23</v>
      </c>
      <c r="K22" s="157">
        <v>7120</v>
      </c>
      <c r="L22" s="157">
        <v>20</v>
      </c>
    </row>
    <row r="23" spans="1:12" x14ac:dyDescent="0.2">
      <c r="D23" s="157" t="s">
        <v>435</v>
      </c>
      <c r="E23" s="157">
        <v>600</v>
      </c>
      <c r="F23" s="157">
        <v>14</v>
      </c>
      <c r="G23" s="157">
        <v>2385</v>
      </c>
      <c r="H23" s="157">
        <v>19</v>
      </c>
      <c r="I23" s="157">
        <v>4438</v>
      </c>
      <c r="J23" s="157">
        <v>19</v>
      </c>
      <c r="K23" s="157">
        <v>1923</v>
      </c>
      <c r="L23" s="157">
        <v>17</v>
      </c>
    </row>
    <row r="26" spans="1:12" x14ac:dyDescent="0.2">
      <c r="A26" s="157" t="s">
        <v>565</v>
      </c>
    </row>
    <row r="27" spans="1:12" x14ac:dyDescent="0.2">
      <c r="C27" s="157" t="s">
        <v>437</v>
      </c>
    </row>
    <row r="28" spans="1:12" x14ac:dyDescent="0.2">
      <c r="C28" s="157" t="s">
        <v>55</v>
      </c>
      <c r="D28" s="157" t="s">
        <v>291</v>
      </c>
      <c r="E28" s="157" t="s">
        <v>292</v>
      </c>
      <c r="F28" s="157" t="s">
        <v>293</v>
      </c>
      <c r="G28" s="157" t="s">
        <v>37</v>
      </c>
    </row>
    <row r="29" spans="1:12" x14ac:dyDescent="0.2">
      <c r="C29" s="157" t="s">
        <v>39</v>
      </c>
      <c r="D29" s="157" t="s">
        <v>39</v>
      </c>
      <c r="E29" s="157" t="s">
        <v>39</v>
      </c>
      <c r="F29" s="157" t="s">
        <v>39</v>
      </c>
      <c r="G29" s="157" t="s">
        <v>39</v>
      </c>
    </row>
    <row r="30" spans="1:12" x14ac:dyDescent="0.2">
      <c r="A30" s="157" t="s">
        <v>448</v>
      </c>
      <c r="B30" s="157" t="s">
        <v>147</v>
      </c>
      <c r="C30" s="157">
        <v>76942</v>
      </c>
      <c r="D30" s="157">
        <v>175013</v>
      </c>
      <c r="E30" s="157">
        <v>174545</v>
      </c>
      <c r="F30" s="157">
        <v>83004</v>
      </c>
      <c r="G30" s="157">
        <v>509504</v>
      </c>
    </row>
    <row r="31" spans="1:12" x14ac:dyDescent="0.2">
      <c r="B31" s="157" t="s">
        <v>435</v>
      </c>
      <c r="C31" s="157">
        <v>7706</v>
      </c>
      <c r="D31" s="157">
        <v>32121</v>
      </c>
      <c r="E31" s="157">
        <v>57467</v>
      </c>
      <c r="F31" s="157">
        <v>22970</v>
      </c>
      <c r="G31" s="157">
        <v>120264</v>
      </c>
    </row>
    <row r="35" spans="1:8" x14ac:dyDescent="0.2">
      <c r="A35" s="157" t="s">
        <v>566</v>
      </c>
    </row>
    <row r="36" spans="1:8" x14ac:dyDescent="0.2">
      <c r="C36" s="157" t="s">
        <v>448</v>
      </c>
    </row>
    <row r="37" spans="1:8" x14ac:dyDescent="0.2">
      <c r="C37" s="157" t="s">
        <v>147</v>
      </c>
      <c r="F37" s="157" t="s">
        <v>435</v>
      </c>
    </row>
    <row r="38" spans="1:8" x14ac:dyDescent="0.2">
      <c r="C38" s="157" t="s">
        <v>446</v>
      </c>
      <c r="F38" s="157" t="s">
        <v>446</v>
      </c>
    </row>
    <row r="39" spans="1:8" x14ac:dyDescent="0.2">
      <c r="C39" s="157" t="s">
        <v>39</v>
      </c>
      <c r="D39" s="157" t="s">
        <v>438</v>
      </c>
      <c r="E39" s="157" t="s">
        <v>13</v>
      </c>
      <c r="F39" s="157" t="s">
        <v>39</v>
      </c>
      <c r="G39" s="157" t="s">
        <v>438</v>
      </c>
      <c r="H39" s="157" t="s">
        <v>13</v>
      </c>
    </row>
    <row r="40" spans="1:8" x14ac:dyDescent="0.2">
      <c r="A40" s="157" t="s">
        <v>449</v>
      </c>
      <c r="B40" s="157">
        <v>20201</v>
      </c>
      <c r="C40" s="157">
        <v>52259</v>
      </c>
      <c r="D40" s="157">
        <v>28</v>
      </c>
      <c r="E40" s="157">
        <v>19</v>
      </c>
      <c r="F40" s="157">
        <v>10237</v>
      </c>
      <c r="G40" s="157">
        <v>29</v>
      </c>
      <c r="H40" s="157">
        <v>18</v>
      </c>
    </row>
    <row r="41" spans="1:8" x14ac:dyDescent="0.2">
      <c r="B41" s="157">
        <v>20211</v>
      </c>
      <c r="C41" s="157">
        <v>58109</v>
      </c>
      <c r="D41" s="157">
        <v>29</v>
      </c>
      <c r="E41" s="157">
        <v>20</v>
      </c>
      <c r="F41" s="157">
        <v>9293</v>
      </c>
      <c r="G41" s="157">
        <v>29</v>
      </c>
      <c r="H41" s="157">
        <v>19</v>
      </c>
    </row>
    <row r="45" spans="1:8" x14ac:dyDescent="0.2">
      <c r="A45" s="157" t="s">
        <v>567</v>
      </c>
    </row>
    <row r="46" spans="1:8" x14ac:dyDescent="0.2">
      <c r="C46" s="157" t="s">
        <v>448</v>
      </c>
    </row>
    <row r="47" spans="1:8" x14ac:dyDescent="0.2">
      <c r="C47" s="157" t="s">
        <v>147</v>
      </c>
      <c r="D47" s="157" t="s">
        <v>435</v>
      </c>
    </row>
    <row r="48" spans="1:8" x14ac:dyDescent="0.2">
      <c r="C48" s="157" t="s">
        <v>39</v>
      </c>
      <c r="D48" s="157" t="s">
        <v>39</v>
      </c>
    </row>
    <row r="49" spans="1:4" x14ac:dyDescent="0.2">
      <c r="A49" s="157">
        <v>20201</v>
      </c>
      <c r="B49" s="157" t="s">
        <v>439</v>
      </c>
      <c r="C49" s="157">
        <v>524567</v>
      </c>
      <c r="D49" s="157">
        <v>119128</v>
      </c>
    </row>
    <row r="50" spans="1:4" x14ac:dyDescent="0.2">
      <c r="A50" s="157">
        <v>20211</v>
      </c>
      <c r="B50" s="157" t="s">
        <v>439</v>
      </c>
      <c r="C50" s="157">
        <v>510205</v>
      </c>
      <c r="D50" s="157">
        <v>120916</v>
      </c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zoomScale="120" zoomScaleNormal="120" workbookViewId="0"/>
  </sheetViews>
  <sheetFormatPr defaultColWidth="9.09765625" defaultRowHeight="10" x14ac:dyDescent="0.2"/>
  <cols>
    <col min="1" max="1" width="21.3984375" style="134" customWidth="1"/>
    <col min="2" max="2" width="16.09765625" style="134" customWidth="1"/>
    <col min="3" max="3" width="14.69921875" style="134" customWidth="1"/>
    <col min="4" max="4" width="4" style="134" customWidth="1"/>
    <col min="5" max="5" width="17.09765625" style="134" customWidth="1"/>
    <col min="6" max="6" width="13.69921875" style="134" bestFit="1" customWidth="1"/>
    <col min="7" max="8" width="10.59765625" style="134" bestFit="1" customWidth="1"/>
    <col min="9" max="9" width="14.8984375" style="134" customWidth="1"/>
    <col min="10" max="16384" width="9.09765625" style="134"/>
  </cols>
  <sheetData>
    <row r="1" spans="1:11" s="178" customFormat="1" ht="29.25" customHeight="1" x14ac:dyDescent="0.3">
      <c r="A1" s="295" t="s">
        <v>401</v>
      </c>
      <c r="I1" s="196" t="s">
        <v>366</v>
      </c>
    </row>
    <row r="2" spans="1:11" ht="29.25" customHeight="1" x14ac:dyDescent="0.25">
      <c r="I2" s="20"/>
      <c r="J2" s="242"/>
    </row>
    <row r="3" spans="1:11" s="179" customFormat="1" ht="15" customHeight="1" x14ac:dyDescent="0.3">
      <c r="B3" s="180" t="s">
        <v>60</v>
      </c>
      <c r="E3" s="181" t="s">
        <v>142</v>
      </c>
      <c r="G3" s="20"/>
      <c r="H3" s="182"/>
    </row>
    <row r="4" spans="1:11" s="179" customFormat="1" ht="15" customHeight="1" x14ac:dyDescent="0.25">
      <c r="B4" s="183" t="s">
        <v>340</v>
      </c>
      <c r="C4" s="183" t="s">
        <v>300</v>
      </c>
      <c r="D4" s="183"/>
      <c r="E4" s="183" t="s">
        <v>340</v>
      </c>
      <c r="F4" s="183" t="s">
        <v>300</v>
      </c>
    </row>
    <row r="5" spans="1:11" s="179" customFormat="1" ht="15" customHeight="1" x14ac:dyDescent="0.25">
      <c r="A5" s="179" t="s">
        <v>48</v>
      </c>
      <c r="B5" s="141">
        <f>'Table 7'!F22</f>
        <v>15</v>
      </c>
      <c r="C5" s="142">
        <f>'Table 7'!E22/'Table 7'!C30</f>
        <v>0.18420368589327027</v>
      </c>
      <c r="D5" s="141"/>
      <c r="E5" s="141">
        <f>'Table 7'!F23</f>
        <v>14</v>
      </c>
      <c r="F5" s="142">
        <f>'Table 7'!E23/'Table 7'!C31</f>
        <v>7.7861406696080979E-2</v>
      </c>
    </row>
    <row r="6" spans="1:11" s="179" customFormat="1" ht="15" customHeight="1" x14ac:dyDescent="0.25">
      <c r="A6" s="179" t="s">
        <v>301</v>
      </c>
      <c r="B6" s="141">
        <f>'Table 7'!H22</f>
        <v>21</v>
      </c>
      <c r="C6" s="142">
        <f>'Table 7'!G22/'Table 7'!D30</f>
        <v>0.12619633970047939</v>
      </c>
      <c r="D6" s="141"/>
      <c r="E6" s="141">
        <f>'Table 7'!H23</f>
        <v>19</v>
      </c>
      <c r="F6" s="142">
        <f>'Table 7'!G23/'Table 7'!D31</f>
        <v>7.4250490333426733E-2</v>
      </c>
    </row>
    <row r="7" spans="1:11" s="179" customFormat="1" ht="15" customHeight="1" x14ac:dyDescent="0.25">
      <c r="A7" s="179" t="s">
        <v>302</v>
      </c>
      <c r="B7" s="141">
        <f>'Table 7'!J22</f>
        <v>23</v>
      </c>
      <c r="C7" s="142">
        <f>'Table 7'!I22/'Table 7'!E30</f>
        <v>9.1666905382566097E-2</v>
      </c>
      <c r="D7" s="141"/>
      <c r="E7" s="141">
        <f>'Table 7'!J23</f>
        <v>19</v>
      </c>
      <c r="F7" s="142">
        <f>'Table 7'!I23/'Table 7'!E31</f>
        <v>7.7226930238223676E-2</v>
      </c>
    </row>
    <row r="8" spans="1:11" s="179" customFormat="1" ht="15" customHeight="1" x14ac:dyDescent="0.25">
      <c r="A8" s="179" t="s">
        <v>303</v>
      </c>
      <c r="B8" s="141">
        <f>'Table 7'!L22</f>
        <v>20</v>
      </c>
      <c r="C8" s="142">
        <f>'Table 7'!K22/'Table 7'!F30</f>
        <v>8.5778998602476994E-2</v>
      </c>
      <c r="D8" s="141"/>
      <c r="E8" s="141">
        <f>'Table 7'!L23</f>
        <v>17</v>
      </c>
      <c r="F8" s="142">
        <f>'Table 7'!K23/'Table 7'!F31</f>
        <v>8.3717892903787547E-2</v>
      </c>
    </row>
    <row r="9" spans="1:11" s="179" customFormat="1" ht="15" customHeight="1" x14ac:dyDescent="0.25">
      <c r="A9" s="179" t="s">
        <v>304</v>
      </c>
      <c r="B9" s="141">
        <f>'Table 7'!E41</f>
        <v>20</v>
      </c>
      <c r="C9" s="142">
        <f>'Table 7'!C41/'Table 7'!C50</f>
        <v>0.11389343499181702</v>
      </c>
      <c r="D9" s="141"/>
      <c r="E9" s="141">
        <f>'Table 7'!H41</f>
        <v>19</v>
      </c>
      <c r="F9" s="142">
        <f>'Table 7'!F41/'Table 7'!D50</f>
        <v>7.685500678156737E-2</v>
      </c>
    </row>
    <row r="10" spans="1:11" x14ac:dyDescent="0.2">
      <c r="K10" s="242"/>
    </row>
    <row r="15" spans="1:11" ht="12.5" x14ac:dyDescent="0.25">
      <c r="F15" s="179"/>
      <c r="G15" s="183"/>
      <c r="H15" s="183"/>
      <c r="I15" s="183"/>
      <c r="J15" s="183"/>
      <c r="K15" s="183"/>
    </row>
    <row r="16" spans="1:11" ht="12.5" x14ac:dyDescent="0.25">
      <c r="F16" s="179"/>
      <c r="G16" s="157"/>
      <c r="H16" s="27"/>
      <c r="I16" s="108"/>
      <c r="J16" s="108"/>
      <c r="K16" s="27"/>
    </row>
    <row r="17" spans="6:11" ht="12.5" x14ac:dyDescent="0.25">
      <c r="F17" s="179"/>
      <c r="G17" s="108"/>
      <c r="H17" s="27"/>
      <c r="I17" s="108"/>
      <c r="J17" s="108"/>
      <c r="K17" s="27"/>
    </row>
    <row r="18" spans="6:11" ht="12.5" x14ac:dyDescent="0.25">
      <c r="F18" s="179"/>
      <c r="G18" s="108"/>
      <c r="H18" s="27"/>
      <c r="I18" s="108"/>
      <c r="J18" s="108"/>
      <c r="K18" s="27"/>
    </row>
    <row r="19" spans="6:11" ht="12.5" x14ac:dyDescent="0.25">
      <c r="F19" s="179"/>
      <c r="G19" s="108"/>
      <c r="H19" s="27"/>
      <c r="I19" s="108"/>
      <c r="J19" s="108"/>
      <c r="K19" s="27"/>
    </row>
    <row r="20" spans="6:11" ht="12.5" x14ac:dyDescent="0.25">
      <c r="F20" s="179"/>
      <c r="G20" s="108"/>
      <c r="H20" s="27"/>
      <c r="I20" s="108"/>
      <c r="J20" s="108"/>
      <c r="K20" s="27"/>
    </row>
  </sheetData>
  <hyperlinks>
    <hyperlink ref="I1" location="Contents!A1" display="Contents page" xr:uid="{00000000-0004-0000-0F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>
      <selection activeCell="L28" sqref="L28"/>
    </sheetView>
  </sheetViews>
  <sheetFormatPr defaultRowHeight="10" x14ac:dyDescent="0.2"/>
  <cols>
    <col min="12" max="12" width="15.8984375" customWidth="1"/>
    <col min="13" max="13" width="3.69921875" customWidth="1"/>
    <col min="14" max="14" width="13" customWidth="1"/>
  </cols>
  <sheetData>
    <row r="1" spans="1:14" ht="24" customHeight="1" x14ac:dyDescent="0.2">
      <c r="A1" s="295" t="s">
        <v>450</v>
      </c>
      <c r="L1" s="195" t="s">
        <v>366</v>
      </c>
      <c r="M1" s="64"/>
      <c r="N1" s="195" t="s">
        <v>421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>
      <selection activeCell="K22" sqref="K22"/>
    </sheetView>
  </sheetViews>
  <sheetFormatPr defaultColWidth="9.09765625" defaultRowHeight="19.5" customHeight="1" x14ac:dyDescent="0.2"/>
  <cols>
    <col min="1" max="11" width="9.09765625" style="10"/>
    <col min="12" max="12" width="16" style="10" customWidth="1"/>
    <col min="13" max="13" width="3.8984375" style="10" customWidth="1"/>
    <col min="14" max="14" width="12.69921875" style="10" customWidth="1"/>
    <col min="15" max="16384" width="9.09765625" style="10"/>
  </cols>
  <sheetData>
    <row r="1" spans="1:14" ht="19.5" customHeight="1" x14ac:dyDescent="0.2">
      <c r="A1" s="295" t="s">
        <v>409</v>
      </c>
      <c r="L1" s="195" t="s">
        <v>366</v>
      </c>
      <c r="M1" s="198"/>
      <c r="N1" s="195" t="s">
        <v>373</v>
      </c>
    </row>
    <row r="5" spans="1:14" ht="19.5" customHeight="1" x14ac:dyDescent="0.2">
      <c r="L5" s="11"/>
    </row>
    <row r="6" spans="1:14" ht="19.5" customHeight="1" x14ac:dyDescent="0.2">
      <c r="K6" s="52"/>
      <c r="L6" s="11"/>
    </row>
    <row r="7" spans="1:14" ht="19.5" customHeight="1" x14ac:dyDescent="0.2">
      <c r="L7" s="48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"/>
  <sheetViews>
    <sheetView workbookViewId="0"/>
  </sheetViews>
  <sheetFormatPr defaultColWidth="9.09765625" defaultRowHeight="10" x14ac:dyDescent="0.2"/>
  <cols>
    <col min="1" max="15" width="9.09765625" style="10"/>
    <col min="16" max="16" width="14.09765625" style="10" customWidth="1"/>
    <col min="17" max="17" width="2.09765625" style="10" customWidth="1"/>
    <col min="18" max="18" width="13.09765625" style="10" customWidth="1"/>
    <col min="19" max="16384" width="9.09765625" style="10"/>
  </cols>
  <sheetData>
    <row r="1" spans="1:18" ht="22.5" customHeight="1" x14ac:dyDescent="0.2">
      <c r="A1" s="295" t="s">
        <v>411</v>
      </c>
      <c r="P1" s="195" t="s">
        <v>366</v>
      </c>
      <c r="Q1" s="197"/>
      <c r="R1" s="195" t="s">
        <v>373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42"/>
  <sheetViews>
    <sheetView zoomScale="130" zoomScaleNormal="130" workbookViewId="0"/>
  </sheetViews>
  <sheetFormatPr defaultColWidth="9" defaultRowHeight="10" x14ac:dyDescent="0.2"/>
  <cols>
    <col min="1" max="1" width="21.19921875" style="108" customWidth="1"/>
    <col min="2" max="2" width="14.59765625" style="108" customWidth="1"/>
    <col min="3" max="3" width="15.69921875" style="108" customWidth="1"/>
    <col min="4" max="4" width="12.59765625" style="108" customWidth="1"/>
    <col min="5" max="5" width="9" style="108"/>
    <col min="6" max="6" width="12.69921875" style="108" customWidth="1"/>
    <col min="7" max="7" width="9" style="108"/>
    <col min="8" max="8" width="15.19921875" style="108" customWidth="1"/>
    <col min="9" max="16384" width="9" style="108"/>
  </cols>
  <sheetData>
    <row r="1" spans="1:8" ht="24.75" customHeight="1" x14ac:dyDescent="0.25">
      <c r="A1" s="295" t="s">
        <v>136</v>
      </c>
      <c r="B1" s="148"/>
      <c r="C1" s="148"/>
      <c r="D1" s="148"/>
      <c r="H1" s="196" t="s">
        <v>366</v>
      </c>
    </row>
    <row r="2" spans="1:8" ht="22.5" customHeight="1" x14ac:dyDescent="0.25">
      <c r="A2" s="148" t="s">
        <v>12</v>
      </c>
      <c r="B2" s="149" t="s">
        <v>133</v>
      </c>
      <c r="C2" s="150" t="s">
        <v>137</v>
      </c>
      <c r="D2" s="150" t="s">
        <v>138</v>
      </c>
      <c r="G2" s="108" t="s">
        <v>12</v>
      </c>
    </row>
    <row r="3" spans="1:8" ht="11.5" x14ac:dyDescent="0.25">
      <c r="A3" s="148" t="s">
        <v>15</v>
      </c>
      <c r="B3" s="132">
        <f>E26</f>
        <v>400</v>
      </c>
      <c r="C3" s="133">
        <v>-6.280843427545979E-3</v>
      </c>
      <c r="D3" s="133">
        <v>-7.7179839801413852E-2</v>
      </c>
      <c r="E3" s="151"/>
      <c r="F3" s="152"/>
    </row>
    <row r="4" spans="1:8" ht="11.5" x14ac:dyDescent="0.25">
      <c r="A4" s="148" t="s">
        <v>142</v>
      </c>
      <c r="B4" s="132">
        <f>E27</f>
        <v>350</v>
      </c>
      <c r="C4" s="133">
        <v>1.7348770122196155E-2</v>
      </c>
      <c r="D4" s="133">
        <v>6.089980988969157E-2</v>
      </c>
      <c r="E4" s="151"/>
      <c r="F4" s="152"/>
    </row>
    <row r="5" spans="1:8" ht="11.5" x14ac:dyDescent="0.25">
      <c r="A5" s="148" t="s">
        <v>14</v>
      </c>
      <c r="B5" s="132">
        <f t="shared" ref="B5" si="0">E28</f>
        <v>395</v>
      </c>
      <c r="C5" s="133">
        <v>-3.1135439506320139E-3</v>
      </c>
      <c r="D5" s="133">
        <v>-5.8713613291579425E-2</v>
      </c>
      <c r="E5" s="151"/>
      <c r="F5" s="151"/>
    </row>
    <row r="6" spans="1:8" ht="11.5" x14ac:dyDescent="0.25">
      <c r="A6" s="132"/>
      <c r="B6" s="148" t="s">
        <v>146</v>
      </c>
      <c r="C6" s="153"/>
      <c r="D6" s="153"/>
    </row>
    <row r="7" spans="1:8" ht="11.5" x14ac:dyDescent="0.25">
      <c r="C7" s="133"/>
      <c r="D7" s="133"/>
    </row>
    <row r="8" spans="1:8" ht="11.5" x14ac:dyDescent="0.25">
      <c r="C8" s="133"/>
      <c r="D8" s="133"/>
    </row>
    <row r="9" spans="1:8" ht="11.5" x14ac:dyDescent="0.25">
      <c r="C9" s="133"/>
      <c r="D9" s="133"/>
    </row>
    <row r="10" spans="1:8" ht="11.5" x14ac:dyDescent="0.25">
      <c r="B10" s="132"/>
      <c r="C10" s="154"/>
      <c r="D10" s="133"/>
      <c r="E10" s="133"/>
    </row>
    <row r="11" spans="1:8" ht="11.5" x14ac:dyDescent="0.25">
      <c r="B11" s="132"/>
      <c r="C11" s="154"/>
      <c r="D11" s="133"/>
      <c r="E11" s="133"/>
    </row>
    <row r="12" spans="1:8" ht="11.5" x14ac:dyDescent="0.25">
      <c r="B12" s="108" t="s">
        <v>459</v>
      </c>
      <c r="E12" s="132"/>
      <c r="F12" s="14"/>
    </row>
    <row r="13" spans="1:8" ht="11.5" x14ac:dyDescent="0.25">
      <c r="E13" s="132" t="s">
        <v>13</v>
      </c>
      <c r="F13" s="14" t="s">
        <v>39</v>
      </c>
    </row>
    <row r="14" spans="1:8" ht="11.5" x14ac:dyDescent="0.25">
      <c r="B14" s="108">
        <v>20201</v>
      </c>
      <c r="C14" s="108" t="s">
        <v>147</v>
      </c>
      <c r="E14" s="132">
        <v>430</v>
      </c>
      <c r="F14" s="14">
        <v>56633</v>
      </c>
    </row>
    <row r="15" spans="1:8" ht="11.5" x14ac:dyDescent="0.25">
      <c r="C15" s="108" t="s">
        <v>435</v>
      </c>
      <c r="E15" s="132">
        <v>340</v>
      </c>
      <c r="F15" s="14">
        <v>11230</v>
      </c>
    </row>
    <row r="16" spans="1:8" ht="11.5" x14ac:dyDescent="0.25">
      <c r="C16" s="108" t="s">
        <v>436</v>
      </c>
      <c r="E16" s="132">
        <v>410</v>
      </c>
      <c r="F16" s="14">
        <v>67863</v>
      </c>
    </row>
    <row r="17" spans="2:6" ht="11.5" x14ac:dyDescent="0.25">
      <c r="B17" s="108">
        <v>20202</v>
      </c>
      <c r="C17" s="108" t="s">
        <v>147</v>
      </c>
      <c r="E17" s="132">
        <v>400</v>
      </c>
      <c r="F17" s="14">
        <v>40979</v>
      </c>
    </row>
    <row r="18" spans="2:6" ht="11.5" x14ac:dyDescent="0.25">
      <c r="C18" s="108" t="s">
        <v>435</v>
      </c>
      <c r="E18" s="132">
        <v>330</v>
      </c>
      <c r="F18" s="14">
        <v>9852</v>
      </c>
    </row>
    <row r="19" spans="2:6" ht="11.5" x14ac:dyDescent="0.25">
      <c r="C19" s="108" t="s">
        <v>436</v>
      </c>
      <c r="E19" s="132">
        <v>397</v>
      </c>
      <c r="F19" s="14">
        <v>50831</v>
      </c>
    </row>
    <row r="20" spans="2:6" ht="11.5" x14ac:dyDescent="0.25">
      <c r="B20" s="108">
        <v>20203</v>
      </c>
      <c r="C20" s="108" t="s">
        <v>147</v>
      </c>
      <c r="E20" s="132">
        <v>400</v>
      </c>
      <c r="F20" s="14">
        <v>42187</v>
      </c>
    </row>
    <row r="21" spans="2:6" ht="11.5" x14ac:dyDescent="0.25">
      <c r="C21" s="108" t="s">
        <v>435</v>
      </c>
      <c r="E21" s="132">
        <v>340</v>
      </c>
      <c r="F21" s="14">
        <v>10342</v>
      </c>
    </row>
    <row r="22" spans="2:6" ht="11.5" x14ac:dyDescent="0.25">
      <c r="C22" s="108" t="s">
        <v>436</v>
      </c>
      <c r="E22" s="132">
        <v>395</v>
      </c>
      <c r="F22" s="14">
        <v>52529</v>
      </c>
    </row>
    <row r="23" spans="2:6" ht="11.5" x14ac:dyDescent="0.25">
      <c r="B23" s="108">
        <v>20204</v>
      </c>
      <c r="C23" s="108" t="s">
        <v>147</v>
      </c>
      <c r="E23" s="132">
        <v>400</v>
      </c>
      <c r="F23" s="14">
        <v>50311</v>
      </c>
    </row>
    <row r="24" spans="2:6" ht="11.5" x14ac:dyDescent="0.25">
      <c r="C24" s="108" t="s">
        <v>435</v>
      </c>
      <c r="E24" s="132">
        <v>350</v>
      </c>
      <c r="F24" s="14">
        <v>9434</v>
      </c>
    </row>
    <row r="25" spans="2:6" ht="11.5" x14ac:dyDescent="0.25">
      <c r="C25" s="108" t="s">
        <v>436</v>
      </c>
      <c r="E25" s="132">
        <v>395</v>
      </c>
      <c r="F25" s="14">
        <v>59745</v>
      </c>
    </row>
    <row r="26" spans="2:6" ht="11.5" x14ac:dyDescent="0.25">
      <c r="B26" s="108">
        <v>20211</v>
      </c>
      <c r="C26" s="108" t="s">
        <v>147</v>
      </c>
      <c r="E26" s="132">
        <v>400</v>
      </c>
      <c r="F26" s="14">
        <v>57258</v>
      </c>
    </row>
    <row r="27" spans="2:6" ht="11.5" x14ac:dyDescent="0.25">
      <c r="C27" s="108" t="s">
        <v>435</v>
      </c>
      <c r="E27" s="132">
        <v>350</v>
      </c>
      <c r="F27" s="14">
        <v>8965</v>
      </c>
    </row>
    <row r="28" spans="2:6" ht="11.5" x14ac:dyDescent="0.25">
      <c r="C28" s="108" t="s">
        <v>436</v>
      </c>
      <c r="E28" s="132">
        <v>395</v>
      </c>
      <c r="F28" s="14">
        <v>66223</v>
      </c>
    </row>
    <row r="31" spans="2:6" ht="11.5" x14ac:dyDescent="0.25">
      <c r="B31" s="155"/>
      <c r="D31" s="148"/>
      <c r="E31" s="123"/>
      <c r="F31" s="123"/>
    </row>
    <row r="32" spans="2:6" ht="11.5" x14ac:dyDescent="0.25">
      <c r="C32" s="148"/>
      <c r="D32" s="156"/>
      <c r="E32" s="27"/>
      <c r="F32" s="27"/>
    </row>
    <row r="33" spans="3:8" ht="11.5" x14ac:dyDescent="0.25">
      <c r="C33" s="148"/>
      <c r="D33" s="156"/>
      <c r="E33" s="27"/>
      <c r="F33" s="27"/>
    </row>
    <row r="34" spans="3:8" ht="11.5" x14ac:dyDescent="0.25">
      <c r="C34" s="148"/>
      <c r="D34" s="156"/>
      <c r="E34" s="27"/>
      <c r="F34" s="27"/>
      <c r="G34" s="136"/>
      <c r="H34" s="14"/>
    </row>
    <row r="35" spans="3:8" x14ac:dyDescent="0.2">
      <c r="G35" s="136"/>
      <c r="H35" s="14"/>
    </row>
    <row r="36" spans="3:8" x14ac:dyDescent="0.2">
      <c r="G36" s="136"/>
      <c r="H36" s="14"/>
    </row>
    <row r="37" spans="3:8" x14ac:dyDescent="0.2">
      <c r="G37" s="136"/>
      <c r="H37" s="14"/>
    </row>
    <row r="38" spans="3:8" x14ac:dyDescent="0.2">
      <c r="G38" s="136"/>
      <c r="H38" s="14"/>
    </row>
    <row r="39" spans="3:8" x14ac:dyDescent="0.2">
      <c r="G39" s="136"/>
      <c r="H39" s="14"/>
    </row>
    <row r="40" spans="3:8" x14ac:dyDescent="0.2">
      <c r="G40" s="136"/>
      <c r="H40" s="14"/>
    </row>
    <row r="41" spans="3:8" x14ac:dyDescent="0.2">
      <c r="G41" s="136"/>
      <c r="H41" s="14"/>
    </row>
    <row r="42" spans="3:8" x14ac:dyDescent="0.2">
      <c r="G42" s="136"/>
      <c r="H42" s="14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V66"/>
  <sheetViews>
    <sheetView workbookViewId="0"/>
  </sheetViews>
  <sheetFormatPr defaultColWidth="9.09765625" defaultRowHeight="12.5" x14ac:dyDescent="0.25"/>
  <cols>
    <col min="1" max="1" width="9.09765625" style="184"/>
    <col min="2" max="2" width="24.59765625" style="184" customWidth="1"/>
    <col min="3" max="3" width="22" style="184" customWidth="1"/>
    <col min="4" max="8" width="12.69921875" style="184" customWidth="1"/>
    <col min="9" max="9" width="9.09765625" style="184"/>
    <col min="10" max="10" width="14.3984375" style="184" customWidth="1"/>
    <col min="11" max="16384" width="9.09765625" style="184"/>
  </cols>
  <sheetData>
    <row r="1" spans="1:16" ht="28.5" customHeight="1" x14ac:dyDescent="0.25">
      <c r="A1" s="295" t="s">
        <v>402</v>
      </c>
      <c r="D1" s="185"/>
      <c r="E1" s="185"/>
      <c r="F1" s="185"/>
      <c r="G1" s="185"/>
      <c r="J1" s="196" t="s">
        <v>366</v>
      </c>
    </row>
    <row r="2" spans="1:16" x14ac:dyDescent="0.25">
      <c r="D2" s="185"/>
      <c r="E2" s="185"/>
      <c r="F2" s="185"/>
      <c r="G2" s="185"/>
    </row>
    <row r="3" spans="1:16" s="186" customFormat="1" ht="51" customHeight="1" x14ac:dyDescent="0.25">
      <c r="B3" s="148" t="s">
        <v>42</v>
      </c>
      <c r="C3" s="187"/>
      <c r="D3" s="188" t="s">
        <v>43</v>
      </c>
      <c r="E3" s="188" t="s">
        <v>44</v>
      </c>
      <c r="F3" s="188" t="s">
        <v>45</v>
      </c>
      <c r="G3" s="188" t="s">
        <v>46</v>
      </c>
      <c r="H3" s="189" t="s">
        <v>37</v>
      </c>
    </row>
    <row r="4" spans="1:16" s="190" customFormat="1" ht="15" customHeight="1" x14ac:dyDescent="0.25">
      <c r="B4" s="148" t="s">
        <v>47</v>
      </c>
      <c r="C4" s="148"/>
      <c r="D4" s="149" t="s">
        <v>48</v>
      </c>
      <c r="E4" s="149" t="s">
        <v>49</v>
      </c>
      <c r="F4" s="149" t="s">
        <v>50</v>
      </c>
      <c r="G4" s="149" t="s">
        <v>289</v>
      </c>
      <c r="H4" s="149" t="s">
        <v>41</v>
      </c>
    </row>
    <row r="5" spans="1:16" s="190" customFormat="1" ht="15" customHeight="1" x14ac:dyDescent="0.25">
      <c r="B5" s="148" t="s">
        <v>51</v>
      </c>
      <c r="C5" s="148"/>
      <c r="D5" s="143">
        <v>282.85000000000002</v>
      </c>
      <c r="E5" s="143">
        <v>594.15</v>
      </c>
      <c r="F5" s="143">
        <v>818.14527478319201</v>
      </c>
      <c r="G5" s="143">
        <v>1037.6453830674141</v>
      </c>
      <c r="H5" s="122" t="s">
        <v>41</v>
      </c>
    </row>
    <row r="6" spans="1:16" s="190" customFormat="1" ht="15" customHeight="1" x14ac:dyDescent="0.25">
      <c r="B6" s="148" t="s">
        <v>52</v>
      </c>
      <c r="C6" s="148"/>
      <c r="D6" s="143">
        <v>155</v>
      </c>
      <c r="E6" s="143">
        <v>265</v>
      </c>
      <c r="F6" s="143">
        <v>330</v>
      </c>
      <c r="G6" s="143">
        <v>405</v>
      </c>
      <c r="H6" s="122" t="s">
        <v>41</v>
      </c>
      <c r="J6" s="143"/>
    </row>
    <row r="7" spans="1:16" s="190" customFormat="1" ht="20.149999999999999" customHeight="1" x14ac:dyDescent="0.25">
      <c r="B7" s="148" t="s">
        <v>53</v>
      </c>
      <c r="C7" s="148"/>
      <c r="D7" s="123"/>
      <c r="E7" s="123"/>
      <c r="F7" s="123"/>
      <c r="G7" s="123"/>
      <c r="H7" s="123"/>
    </row>
    <row r="8" spans="1:16" s="190" customFormat="1" ht="15" customHeight="1" x14ac:dyDescent="0.25">
      <c r="B8" s="148"/>
      <c r="C8" s="148" t="s">
        <v>60</v>
      </c>
      <c r="D8" s="144">
        <f>E34</f>
        <v>58</v>
      </c>
      <c r="E8" s="144">
        <f>I34</f>
        <v>341</v>
      </c>
      <c r="F8" s="144">
        <f>M34</f>
        <v>1081</v>
      </c>
      <c r="G8" s="144">
        <f>Q34</f>
        <v>1907</v>
      </c>
      <c r="H8" s="144">
        <f>U34</f>
        <v>3387</v>
      </c>
      <c r="J8" s="191"/>
      <c r="L8" s="144">
        <v>27</v>
      </c>
      <c r="M8" s="144">
        <v>295</v>
      </c>
      <c r="N8" s="144">
        <v>1579</v>
      </c>
      <c r="O8" s="144">
        <v>1477</v>
      </c>
      <c r="P8" s="144">
        <v>3378</v>
      </c>
    </row>
    <row r="9" spans="1:16" s="190" customFormat="1" ht="15" customHeight="1" x14ac:dyDescent="0.25">
      <c r="B9" s="148"/>
      <c r="C9" s="148" t="s">
        <v>142</v>
      </c>
      <c r="D9" s="144">
        <f>E40</f>
        <v>55</v>
      </c>
      <c r="E9" s="144">
        <f>I40</f>
        <v>658</v>
      </c>
      <c r="F9" s="144">
        <f>M40</f>
        <v>1429</v>
      </c>
      <c r="G9" s="144">
        <f>Q40</f>
        <v>701</v>
      </c>
      <c r="H9" s="144">
        <f>U40</f>
        <v>2843</v>
      </c>
      <c r="J9" s="191"/>
      <c r="L9" s="144">
        <v>143</v>
      </c>
      <c r="M9" s="144">
        <v>1635</v>
      </c>
      <c r="N9" s="144">
        <v>3595</v>
      </c>
      <c r="O9" s="144">
        <v>1141</v>
      </c>
      <c r="P9" s="144">
        <v>6514</v>
      </c>
    </row>
    <row r="10" spans="1:16" s="190" customFormat="1" ht="15" customHeight="1" x14ac:dyDescent="0.25">
      <c r="B10" s="148"/>
      <c r="C10" s="148" t="s">
        <v>14</v>
      </c>
      <c r="D10" s="144">
        <f>E41</f>
        <v>113</v>
      </c>
      <c r="E10" s="144">
        <f>I41</f>
        <v>999</v>
      </c>
      <c r="F10" s="144">
        <f>M41</f>
        <v>2510</v>
      </c>
      <c r="G10" s="144">
        <f>Q41</f>
        <v>2608</v>
      </c>
      <c r="H10" s="144">
        <f>U41</f>
        <v>6230</v>
      </c>
      <c r="J10" s="191"/>
      <c r="L10" s="144">
        <v>170</v>
      </c>
      <c r="M10" s="144">
        <v>1930</v>
      </c>
      <c r="N10" s="144">
        <v>5174</v>
      </c>
      <c r="O10" s="144">
        <v>2618</v>
      </c>
      <c r="P10" s="144">
        <v>9892</v>
      </c>
    </row>
    <row r="11" spans="1:16" s="190" customFormat="1" ht="20.149999999999999" customHeight="1" x14ac:dyDescent="0.25">
      <c r="B11" s="148" t="s">
        <v>54</v>
      </c>
      <c r="C11" s="148"/>
      <c r="D11" s="144"/>
      <c r="E11" s="144"/>
      <c r="F11" s="144"/>
      <c r="G11" s="144"/>
      <c r="H11" s="144"/>
      <c r="L11" s="144"/>
      <c r="M11" s="144"/>
      <c r="N11" s="144"/>
      <c r="O11" s="144"/>
      <c r="P11" s="144"/>
    </row>
    <row r="12" spans="1:16" s="190" customFormat="1" ht="15" customHeight="1" x14ac:dyDescent="0.25">
      <c r="B12" s="148"/>
      <c r="C12" s="148" t="s">
        <v>60</v>
      </c>
      <c r="D12" s="145">
        <f>F34</f>
        <v>5.0000000000000001E-3</v>
      </c>
      <c r="E12" s="145">
        <f>J34</f>
        <v>1.4999999999999999E-2</v>
      </c>
      <c r="F12" s="145">
        <f>N34</f>
        <v>7.1999999999999995E-2</v>
      </c>
      <c r="G12" s="145">
        <f>R34</f>
        <v>0.248</v>
      </c>
      <c r="H12" s="145">
        <f>V34</f>
        <v>5.8999999999999997E-2</v>
      </c>
      <c r="L12" s="145">
        <v>3.0000000000000001E-3</v>
      </c>
      <c r="M12" s="145">
        <v>1.7999999999999999E-2</v>
      </c>
      <c r="N12" s="145">
        <v>0.111</v>
      </c>
      <c r="O12" s="145">
        <v>0.27500000000000002</v>
      </c>
      <c r="P12" s="145">
        <v>7.5999999999999998E-2</v>
      </c>
    </row>
    <row r="13" spans="1:16" s="190" customFormat="1" ht="15" customHeight="1" x14ac:dyDescent="0.25">
      <c r="B13" s="148"/>
      <c r="C13" s="148" t="s">
        <v>142</v>
      </c>
      <c r="D13" s="145">
        <f>F40</f>
        <v>9.9000000000000005E-2</v>
      </c>
      <c r="E13" s="145">
        <f>J40</f>
        <v>0.29899999999999999</v>
      </c>
      <c r="F13" s="145">
        <f>N40</f>
        <v>0.34699999999999998</v>
      </c>
      <c r="G13" s="145">
        <f>R40</f>
        <v>0.33500000000000002</v>
      </c>
      <c r="H13" s="145">
        <f>V40</f>
        <v>0.317</v>
      </c>
      <c r="L13" s="145">
        <v>0.23899999999999999</v>
      </c>
      <c r="M13" s="145">
        <v>0.53900000000000003</v>
      </c>
      <c r="N13" s="145">
        <v>0.64900000000000002</v>
      </c>
      <c r="O13" s="145">
        <v>0.64400000000000002</v>
      </c>
      <c r="P13" s="145">
        <v>0.59599999999999997</v>
      </c>
    </row>
    <row r="14" spans="1:16" s="190" customFormat="1" ht="15" customHeight="1" x14ac:dyDescent="0.25">
      <c r="B14" s="148"/>
      <c r="C14" s="148" t="s">
        <v>14</v>
      </c>
      <c r="D14" s="145">
        <f>F41</f>
        <v>8.9999999999999993E-3</v>
      </c>
      <c r="E14" s="145">
        <f>J41</f>
        <v>4.1000000000000002E-2</v>
      </c>
      <c r="F14" s="145">
        <f>N41</f>
        <v>0.13100000000000001</v>
      </c>
      <c r="G14" s="145">
        <f>R41</f>
        <v>0.26600000000000001</v>
      </c>
      <c r="H14" s="145">
        <f>V41</f>
        <v>9.4E-2</v>
      </c>
      <c r="L14" s="145">
        <v>1.7999999999999999E-2</v>
      </c>
      <c r="M14" s="145">
        <v>0.1</v>
      </c>
      <c r="N14" s="145">
        <v>0.26100000000000001</v>
      </c>
      <c r="O14" s="145">
        <v>0.36699999999999999</v>
      </c>
      <c r="P14" s="145">
        <v>0.17799999999999999</v>
      </c>
    </row>
    <row r="15" spans="1:16" x14ac:dyDescent="0.25">
      <c r="B15" s="3"/>
      <c r="C15" s="3"/>
    </row>
    <row r="21" spans="1:22" x14ac:dyDescent="0.25">
      <c r="A21" s="184" t="s">
        <v>466</v>
      </c>
    </row>
    <row r="22" spans="1:22" x14ac:dyDescent="0.25">
      <c r="C22" s="184" t="s">
        <v>55</v>
      </c>
      <c r="G22" s="184" t="s">
        <v>291</v>
      </c>
      <c r="K22" s="184" t="s">
        <v>292</v>
      </c>
      <c r="O22" s="184" t="s">
        <v>293</v>
      </c>
      <c r="S22" s="184" t="s">
        <v>37</v>
      </c>
    </row>
    <row r="23" spans="1:22" x14ac:dyDescent="0.25">
      <c r="C23" s="184" t="s">
        <v>440</v>
      </c>
      <c r="E23" s="184" t="s">
        <v>63</v>
      </c>
      <c r="G23" s="184" t="s">
        <v>440</v>
      </c>
      <c r="I23" s="184" t="s">
        <v>63</v>
      </c>
      <c r="K23" s="184" t="s">
        <v>440</v>
      </c>
      <c r="M23" s="184" t="s">
        <v>63</v>
      </c>
      <c r="O23" s="184" t="s">
        <v>440</v>
      </c>
      <c r="Q23" s="184" t="s">
        <v>63</v>
      </c>
      <c r="S23" s="184" t="s">
        <v>440</v>
      </c>
      <c r="U23" s="184" t="s">
        <v>63</v>
      </c>
    </row>
    <row r="24" spans="1:22" x14ac:dyDescent="0.25">
      <c r="C24" s="184" t="s">
        <v>39</v>
      </c>
      <c r="D24" s="184" t="s">
        <v>441</v>
      </c>
      <c r="E24" s="184" t="s">
        <v>39</v>
      </c>
      <c r="F24" s="184" t="s">
        <v>441</v>
      </c>
      <c r="G24" s="184" t="s">
        <v>39</v>
      </c>
      <c r="H24" s="184" t="s">
        <v>441</v>
      </c>
      <c r="I24" s="184" t="s">
        <v>39</v>
      </c>
      <c r="J24" s="184" t="s">
        <v>441</v>
      </c>
      <c r="K24" s="184" t="s">
        <v>39</v>
      </c>
      <c r="L24" s="184" t="s">
        <v>441</v>
      </c>
      <c r="M24" s="184" t="s">
        <v>39</v>
      </c>
      <c r="N24" s="184" t="s">
        <v>441</v>
      </c>
      <c r="O24" s="184" t="s">
        <v>39</v>
      </c>
      <c r="P24" s="184" t="s">
        <v>441</v>
      </c>
      <c r="Q24" s="184" t="s">
        <v>39</v>
      </c>
      <c r="R24" s="184" t="s">
        <v>441</v>
      </c>
      <c r="S24" s="184" t="s">
        <v>39</v>
      </c>
      <c r="T24" s="184" t="s">
        <v>441</v>
      </c>
      <c r="U24" s="184" t="s">
        <v>39</v>
      </c>
      <c r="V24" s="184" t="s">
        <v>441</v>
      </c>
    </row>
    <row r="25" spans="1:22" x14ac:dyDescent="0.25">
      <c r="A25" s="184">
        <v>20211</v>
      </c>
      <c r="B25" s="184" t="s">
        <v>16</v>
      </c>
      <c r="C25" s="184">
        <v>8063</v>
      </c>
      <c r="D25" s="192">
        <v>0.998</v>
      </c>
      <c r="E25" s="184">
        <v>16</v>
      </c>
      <c r="F25" s="192">
        <v>2E-3</v>
      </c>
      <c r="G25" s="184">
        <v>10059</v>
      </c>
      <c r="H25" s="192">
        <v>0.98599999999999999</v>
      </c>
      <c r="I25" s="184">
        <v>145</v>
      </c>
      <c r="J25" s="192">
        <v>1.4E-2</v>
      </c>
      <c r="K25" s="184">
        <v>1923</v>
      </c>
      <c r="L25" s="192">
        <v>0.97899999999999998</v>
      </c>
      <c r="M25" s="184">
        <v>41</v>
      </c>
      <c r="N25" s="192">
        <v>2.1000000000000001E-2</v>
      </c>
      <c r="O25" s="184">
        <v>260</v>
      </c>
      <c r="P25" s="192">
        <v>0.93500000000000005</v>
      </c>
      <c r="Q25" s="184">
        <v>18</v>
      </c>
      <c r="R25" s="192">
        <v>6.5000000000000002E-2</v>
      </c>
      <c r="S25" s="184">
        <v>20305</v>
      </c>
      <c r="T25" s="192">
        <v>0.98899999999999999</v>
      </c>
      <c r="U25" s="184">
        <v>220</v>
      </c>
      <c r="V25" s="192">
        <v>1.0999999999999999E-2</v>
      </c>
    </row>
    <row r="26" spans="1:22" x14ac:dyDescent="0.25">
      <c r="B26" s="184" t="s">
        <v>17</v>
      </c>
      <c r="C26" s="184">
        <v>1187</v>
      </c>
      <c r="D26" s="192">
        <v>0.99199999999999999</v>
      </c>
      <c r="E26" s="184">
        <v>9</v>
      </c>
      <c r="F26" s="192">
        <v>8.0000000000000002E-3</v>
      </c>
      <c r="G26" s="184">
        <v>2708</v>
      </c>
      <c r="H26" s="192">
        <v>0.99</v>
      </c>
      <c r="I26" s="184">
        <v>27</v>
      </c>
      <c r="J26" s="192">
        <v>0.01</v>
      </c>
      <c r="K26" s="184">
        <v>2125</v>
      </c>
      <c r="L26" s="192">
        <v>0.98</v>
      </c>
      <c r="M26" s="184">
        <v>44</v>
      </c>
      <c r="N26" s="192">
        <v>0.02</v>
      </c>
      <c r="O26" s="184">
        <v>1341</v>
      </c>
      <c r="P26" s="192">
        <v>0.96799999999999997</v>
      </c>
      <c r="Q26" s="184">
        <v>44</v>
      </c>
      <c r="R26" s="192">
        <v>3.2000000000000001E-2</v>
      </c>
      <c r="S26" s="184">
        <v>7361</v>
      </c>
      <c r="T26" s="192">
        <v>0.98299999999999998</v>
      </c>
      <c r="U26" s="184">
        <v>124</v>
      </c>
      <c r="V26" s="192">
        <v>1.7000000000000001E-2</v>
      </c>
    </row>
    <row r="27" spans="1:22" x14ac:dyDescent="0.25">
      <c r="B27" s="184" t="s">
        <v>18</v>
      </c>
      <c r="C27" s="184">
        <v>794</v>
      </c>
      <c r="D27" s="192">
        <v>0.99</v>
      </c>
      <c r="E27" s="184">
        <v>8</v>
      </c>
      <c r="F27" s="192">
        <v>0.01</v>
      </c>
      <c r="G27" s="184">
        <v>2231</v>
      </c>
      <c r="H27" s="192">
        <v>0.99399999999999999</v>
      </c>
      <c r="I27" s="184">
        <v>13</v>
      </c>
      <c r="J27" s="192">
        <v>6.0000000000000001E-3</v>
      </c>
      <c r="K27" s="184">
        <v>1169</v>
      </c>
      <c r="L27" s="192">
        <v>0.99199999999999999</v>
      </c>
      <c r="M27" s="184">
        <v>9</v>
      </c>
      <c r="N27" s="192">
        <v>8.0000000000000002E-3</v>
      </c>
      <c r="O27" s="184">
        <v>591</v>
      </c>
      <c r="P27" s="192">
        <v>0.97399999999999998</v>
      </c>
      <c r="Q27" s="184">
        <v>16</v>
      </c>
      <c r="R27" s="192">
        <v>2.5999999999999999E-2</v>
      </c>
      <c r="S27" s="184">
        <v>4785</v>
      </c>
      <c r="T27" s="192">
        <v>0.99</v>
      </c>
      <c r="U27" s="184">
        <v>46</v>
      </c>
      <c r="V27" s="192">
        <v>0.01</v>
      </c>
    </row>
    <row r="28" spans="1:22" x14ac:dyDescent="0.25">
      <c r="B28" s="184" t="s">
        <v>19</v>
      </c>
      <c r="C28" s="184">
        <v>397</v>
      </c>
      <c r="D28" s="192">
        <v>0.97799999999999998</v>
      </c>
      <c r="E28" s="184">
        <v>9</v>
      </c>
      <c r="F28" s="192">
        <v>2.1999999999999999E-2</v>
      </c>
      <c r="G28" s="184">
        <v>1455</v>
      </c>
      <c r="H28" s="192">
        <v>0.96299999999999997</v>
      </c>
      <c r="I28" s="184">
        <v>56</v>
      </c>
      <c r="J28" s="192">
        <v>3.6999999999999998E-2</v>
      </c>
      <c r="K28" s="184">
        <v>2342</v>
      </c>
      <c r="L28" s="192">
        <v>0.79500000000000004</v>
      </c>
      <c r="M28" s="184">
        <v>603</v>
      </c>
      <c r="N28" s="192">
        <v>0.20499999999999999</v>
      </c>
      <c r="O28" s="184">
        <v>1126</v>
      </c>
      <c r="P28" s="192">
        <v>0.47099999999999997</v>
      </c>
      <c r="Q28" s="184">
        <v>1263</v>
      </c>
      <c r="R28" s="192">
        <v>0.52900000000000003</v>
      </c>
      <c r="S28" s="184">
        <v>5320</v>
      </c>
      <c r="T28" s="192">
        <v>0.73399999999999999</v>
      </c>
      <c r="U28" s="184">
        <v>1931</v>
      </c>
      <c r="V28" s="192">
        <v>0.26600000000000001</v>
      </c>
    </row>
    <row r="29" spans="1:22" x14ac:dyDescent="0.25">
      <c r="B29" s="184" t="s">
        <v>20</v>
      </c>
      <c r="C29" s="184">
        <v>742</v>
      </c>
      <c r="D29" s="192">
        <v>1</v>
      </c>
      <c r="E29" s="184">
        <v>0</v>
      </c>
      <c r="F29" s="192">
        <v>0</v>
      </c>
      <c r="G29" s="184">
        <v>2080</v>
      </c>
      <c r="H29" s="192">
        <v>0.99299999999999999</v>
      </c>
      <c r="I29" s="184">
        <v>14</v>
      </c>
      <c r="J29" s="192">
        <v>7.0000000000000001E-3</v>
      </c>
      <c r="K29" s="184">
        <v>1604</v>
      </c>
      <c r="L29" s="192">
        <v>0.94499999999999995</v>
      </c>
      <c r="M29" s="184">
        <v>94</v>
      </c>
      <c r="N29" s="192">
        <v>5.5E-2</v>
      </c>
      <c r="O29" s="184">
        <v>539</v>
      </c>
      <c r="P29" s="192">
        <v>0.78800000000000003</v>
      </c>
      <c r="Q29" s="184">
        <v>145</v>
      </c>
      <c r="R29" s="192">
        <v>0.21199999999999999</v>
      </c>
      <c r="S29" s="184">
        <v>4965</v>
      </c>
      <c r="T29" s="192">
        <v>0.95199999999999996</v>
      </c>
      <c r="U29" s="184">
        <v>253</v>
      </c>
      <c r="V29" s="192">
        <v>4.8000000000000001E-2</v>
      </c>
    </row>
    <row r="30" spans="1:22" x14ac:dyDescent="0.25">
      <c r="B30" s="184" t="s">
        <v>21</v>
      </c>
      <c r="C30" s="184">
        <v>570</v>
      </c>
      <c r="D30" s="192">
        <v>0.97899999999999998</v>
      </c>
      <c r="E30" s="184">
        <v>12</v>
      </c>
      <c r="F30" s="192">
        <v>2.1000000000000001E-2</v>
      </c>
      <c r="G30" s="184">
        <v>1757</v>
      </c>
      <c r="H30" s="192">
        <v>0.98899999999999999</v>
      </c>
      <c r="I30" s="184">
        <v>19</v>
      </c>
      <c r="J30" s="192">
        <v>1.0999999999999999E-2</v>
      </c>
      <c r="K30" s="184">
        <v>1644</v>
      </c>
      <c r="L30" s="192">
        <v>0.96199999999999997</v>
      </c>
      <c r="M30" s="184">
        <v>65</v>
      </c>
      <c r="N30" s="192">
        <v>3.7999999999999999E-2</v>
      </c>
      <c r="O30" s="184">
        <v>535</v>
      </c>
      <c r="P30" s="192">
        <v>0.79900000000000004</v>
      </c>
      <c r="Q30" s="184">
        <v>135</v>
      </c>
      <c r="R30" s="192">
        <v>0.20100000000000001</v>
      </c>
      <c r="S30" s="184">
        <v>4506</v>
      </c>
      <c r="T30" s="192">
        <v>0.95099999999999996</v>
      </c>
      <c r="U30" s="184">
        <v>231</v>
      </c>
      <c r="V30" s="192">
        <v>4.9000000000000002E-2</v>
      </c>
    </row>
    <row r="31" spans="1:22" x14ac:dyDescent="0.25">
      <c r="B31" s="184" t="s">
        <v>22</v>
      </c>
      <c r="C31" s="184">
        <v>79</v>
      </c>
      <c r="D31" s="192">
        <v>1</v>
      </c>
      <c r="E31" s="184">
        <v>0</v>
      </c>
      <c r="F31" s="192">
        <v>0</v>
      </c>
      <c r="G31" s="184">
        <v>547</v>
      </c>
      <c r="H31" s="192">
        <v>0.98199999999999998</v>
      </c>
      <c r="I31" s="184">
        <v>10</v>
      </c>
      <c r="J31" s="192">
        <v>1.7999999999999999E-2</v>
      </c>
      <c r="K31" s="184">
        <v>851</v>
      </c>
      <c r="L31" s="192">
        <v>0.97699999999999998</v>
      </c>
      <c r="M31" s="184">
        <v>20</v>
      </c>
      <c r="N31" s="192">
        <v>2.3E-2</v>
      </c>
      <c r="O31" s="184">
        <v>374</v>
      </c>
      <c r="P31" s="192">
        <v>0.95899999999999996</v>
      </c>
      <c r="Q31" s="184">
        <v>16</v>
      </c>
      <c r="R31" s="192">
        <v>4.1000000000000002E-2</v>
      </c>
      <c r="S31" s="184">
        <v>1851</v>
      </c>
      <c r="T31" s="192">
        <v>0.97599999999999998</v>
      </c>
      <c r="U31" s="184">
        <v>46</v>
      </c>
      <c r="V31" s="192">
        <v>2.4E-2</v>
      </c>
    </row>
    <row r="32" spans="1:22" x14ac:dyDescent="0.25">
      <c r="B32" s="184" t="s">
        <v>23</v>
      </c>
      <c r="C32" s="184">
        <v>179</v>
      </c>
      <c r="D32" s="192">
        <v>0.99399999999999999</v>
      </c>
      <c r="E32" s="184">
        <v>1</v>
      </c>
      <c r="F32" s="192">
        <v>6.0000000000000001E-3</v>
      </c>
      <c r="G32" s="184">
        <v>721</v>
      </c>
      <c r="H32" s="192">
        <v>0.95</v>
      </c>
      <c r="I32" s="184">
        <v>38</v>
      </c>
      <c r="J32" s="192">
        <v>0.05</v>
      </c>
      <c r="K32" s="184">
        <v>1607</v>
      </c>
      <c r="L32" s="192">
        <v>0.90400000000000003</v>
      </c>
      <c r="M32" s="184">
        <v>171</v>
      </c>
      <c r="N32" s="192">
        <v>9.6000000000000002E-2</v>
      </c>
      <c r="O32" s="184">
        <v>771</v>
      </c>
      <c r="P32" s="192">
        <v>0.752</v>
      </c>
      <c r="Q32" s="184">
        <v>254</v>
      </c>
      <c r="R32" s="192">
        <v>0.248</v>
      </c>
      <c r="S32" s="184">
        <v>3278</v>
      </c>
      <c r="T32" s="192">
        <v>0.876</v>
      </c>
      <c r="U32" s="184">
        <v>464</v>
      </c>
      <c r="V32" s="192">
        <v>0.124</v>
      </c>
    </row>
    <row r="33" spans="2:22" x14ac:dyDescent="0.25">
      <c r="B33" s="184" t="s">
        <v>24</v>
      </c>
      <c r="C33" s="184">
        <v>142</v>
      </c>
      <c r="D33" s="192">
        <v>0.97899999999999998</v>
      </c>
      <c r="E33" s="184">
        <v>3</v>
      </c>
      <c r="F33" s="192">
        <v>2.1000000000000001E-2</v>
      </c>
      <c r="G33" s="184">
        <v>354</v>
      </c>
      <c r="H33" s="192">
        <v>0.94899999999999995</v>
      </c>
      <c r="I33" s="184">
        <v>19</v>
      </c>
      <c r="J33" s="192">
        <v>5.0999999999999997E-2</v>
      </c>
      <c r="K33" s="184">
        <v>750</v>
      </c>
      <c r="L33" s="192">
        <v>0.95699999999999996</v>
      </c>
      <c r="M33" s="184">
        <v>34</v>
      </c>
      <c r="N33" s="192">
        <v>4.2999999999999997E-2</v>
      </c>
      <c r="O33" s="184">
        <v>254</v>
      </c>
      <c r="P33" s="192">
        <v>0.94099999999999995</v>
      </c>
      <c r="Q33" s="184">
        <v>16</v>
      </c>
      <c r="R33" s="192">
        <v>5.8999999999999997E-2</v>
      </c>
      <c r="S33" s="184">
        <v>1500</v>
      </c>
      <c r="T33" s="192">
        <v>0.95399999999999996</v>
      </c>
      <c r="U33" s="184">
        <v>72</v>
      </c>
      <c r="V33" s="192">
        <v>4.5999999999999999E-2</v>
      </c>
    </row>
    <row r="34" spans="2:22" s="90" customFormat="1" ht="13" x14ac:dyDescent="0.3">
      <c r="B34" s="90" t="s">
        <v>60</v>
      </c>
      <c r="C34" s="90">
        <v>12153</v>
      </c>
      <c r="D34" s="91">
        <v>0.995</v>
      </c>
      <c r="E34" s="90">
        <v>58</v>
      </c>
      <c r="F34" s="91">
        <v>5.0000000000000001E-3</v>
      </c>
      <c r="G34" s="90">
        <v>21912</v>
      </c>
      <c r="H34" s="91">
        <v>0.98499999999999999</v>
      </c>
      <c r="I34" s="90">
        <v>341</v>
      </c>
      <c r="J34" s="91">
        <v>1.4999999999999999E-2</v>
      </c>
      <c r="K34" s="90">
        <v>14015</v>
      </c>
      <c r="L34" s="91">
        <v>0.92800000000000005</v>
      </c>
      <c r="M34" s="90">
        <v>1081</v>
      </c>
      <c r="N34" s="91">
        <v>7.1999999999999995E-2</v>
      </c>
      <c r="O34" s="90">
        <v>5791</v>
      </c>
      <c r="P34" s="91">
        <v>0.752</v>
      </c>
      <c r="Q34" s="90">
        <v>1907</v>
      </c>
      <c r="R34" s="91">
        <v>0.248</v>
      </c>
      <c r="S34" s="90">
        <v>53871</v>
      </c>
      <c r="T34" s="91">
        <v>0.94099999999999995</v>
      </c>
      <c r="U34" s="90">
        <v>3387</v>
      </c>
      <c r="V34" s="91">
        <v>5.8999999999999997E-2</v>
      </c>
    </row>
    <row r="35" spans="2:22" x14ac:dyDescent="0.25">
      <c r="B35" s="184" t="s">
        <v>25</v>
      </c>
      <c r="C35" s="184">
        <v>192</v>
      </c>
      <c r="D35" s="192">
        <v>0.97499999999999998</v>
      </c>
      <c r="E35" s="184">
        <v>5</v>
      </c>
      <c r="F35" s="192">
        <v>2.5000000000000001E-2</v>
      </c>
      <c r="G35" s="184">
        <v>608</v>
      </c>
      <c r="H35" s="192">
        <v>0.876</v>
      </c>
      <c r="I35" s="184">
        <v>86</v>
      </c>
      <c r="J35" s="192">
        <v>0.124</v>
      </c>
      <c r="K35" s="184">
        <v>953</v>
      </c>
      <c r="L35" s="192">
        <v>0.81</v>
      </c>
      <c r="M35" s="184">
        <v>223</v>
      </c>
      <c r="N35" s="192">
        <v>0.19</v>
      </c>
      <c r="O35" s="184">
        <v>582</v>
      </c>
      <c r="P35" s="192">
        <v>0.81699999999999995</v>
      </c>
      <c r="Q35" s="184">
        <v>130</v>
      </c>
      <c r="R35" s="192">
        <v>0.183</v>
      </c>
      <c r="S35" s="184">
        <v>2335</v>
      </c>
      <c r="T35" s="192">
        <v>0.84</v>
      </c>
      <c r="U35" s="184">
        <v>444</v>
      </c>
      <c r="V35" s="192">
        <v>0.16</v>
      </c>
    </row>
    <row r="36" spans="2:22" x14ac:dyDescent="0.25">
      <c r="B36" s="184" t="s">
        <v>26</v>
      </c>
      <c r="C36" s="184">
        <v>80</v>
      </c>
      <c r="D36" s="192">
        <v>0.879</v>
      </c>
      <c r="E36" s="184">
        <v>11</v>
      </c>
      <c r="F36" s="192">
        <v>0.121</v>
      </c>
      <c r="G36" s="184">
        <v>241</v>
      </c>
      <c r="H36" s="192">
        <v>0.63900000000000001</v>
      </c>
      <c r="I36" s="184">
        <v>136</v>
      </c>
      <c r="J36" s="192">
        <v>0.36099999999999999</v>
      </c>
      <c r="K36" s="184">
        <v>392</v>
      </c>
      <c r="L36" s="192">
        <v>0.59199999999999997</v>
      </c>
      <c r="M36" s="184">
        <v>270</v>
      </c>
      <c r="N36" s="192">
        <v>0.40799999999999997</v>
      </c>
      <c r="O36" s="184">
        <v>186</v>
      </c>
      <c r="P36" s="192">
        <v>0.61599999999999999</v>
      </c>
      <c r="Q36" s="184">
        <v>116</v>
      </c>
      <c r="R36" s="192">
        <v>0.38400000000000001</v>
      </c>
      <c r="S36" s="184">
        <v>899</v>
      </c>
      <c r="T36" s="192">
        <v>0.628</v>
      </c>
      <c r="U36" s="184">
        <v>533</v>
      </c>
      <c r="V36" s="192">
        <v>0.372</v>
      </c>
    </row>
    <row r="37" spans="2:22" x14ac:dyDescent="0.25">
      <c r="B37" s="184" t="s">
        <v>27</v>
      </c>
      <c r="C37" s="184">
        <v>89</v>
      </c>
      <c r="D37" s="192">
        <v>0.873</v>
      </c>
      <c r="E37" s="184">
        <v>13</v>
      </c>
      <c r="F37" s="192">
        <v>0.127</v>
      </c>
      <c r="G37" s="184">
        <v>241</v>
      </c>
      <c r="H37" s="192">
        <v>0.58199999999999996</v>
      </c>
      <c r="I37" s="184">
        <v>173</v>
      </c>
      <c r="J37" s="192">
        <v>0.41799999999999998</v>
      </c>
      <c r="K37" s="184">
        <v>468</v>
      </c>
      <c r="L37" s="192">
        <v>0.61499999999999999</v>
      </c>
      <c r="M37" s="184">
        <v>293</v>
      </c>
      <c r="N37" s="192">
        <v>0.38500000000000001</v>
      </c>
      <c r="O37" s="184">
        <v>217</v>
      </c>
      <c r="P37" s="192">
        <v>0.56100000000000005</v>
      </c>
      <c r="Q37" s="184">
        <v>170</v>
      </c>
      <c r="R37" s="192">
        <v>0.439</v>
      </c>
      <c r="S37" s="184">
        <v>1015</v>
      </c>
      <c r="T37" s="192">
        <v>0.61</v>
      </c>
      <c r="U37" s="184">
        <v>649</v>
      </c>
      <c r="V37" s="192">
        <v>0.39</v>
      </c>
    </row>
    <row r="38" spans="2:22" x14ac:dyDescent="0.25">
      <c r="B38" s="184" t="s">
        <v>28</v>
      </c>
      <c r="C38" s="184">
        <v>71</v>
      </c>
      <c r="D38" s="192">
        <v>0.84499999999999997</v>
      </c>
      <c r="E38" s="184">
        <v>13</v>
      </c>
      <c r="F38" s="192">
        <v>0.155</v>
      </c>
      <c r="G38" s="184">
        <v>238</v>
      </c>
      <c r="H38" s="192">
        <v>0.63500000000000001</v>
      </c>
      <c r="I38" s="184">
        <v>137</v>
      </c>
      <c r="J38" s="192">
        <v>0.36499999999999999</v>
      </c>
      <c r="K38" s="184">
        <v>491</v>
      </c>
      <c r="L38" s="192">
        <v>0.62</v>
      </c>
      <c r="M38" s="184">
        <v>301</v>
      </c>
      <c r="N38" s="192">
        <v>0.38</v>
      </c>
      <c r="O38" s="184">
        <v>194</v>
      </c>
      <c r="P38" s="192">
        <v>0.626</v>
      </c>
      <c r="Q38" s="184">
        <v>116</v>
      </c>
      <c r="R38" s="192">
        <v>0.374</v>
      </c>
      <c r="S38" s="184">
        <v>994</v>
      </c>
      <c r="T38" s="192">
        <v>0.63700000000000001</v>
      </c>
      <c r="U38" s="184">
        <v>567</v>
      </c>
      <c r="V38" s="192">
        <v>0.36299999999999999</v>
      </c>
    </row>
    <row r="39" spans="2:22" x14ac:dyDescent="0.25">
      <c r="B39" s="184" t="s">
        <v>29</v>
      </c>
      <c r="C39" s="184">
        <v>66</v>
      </c>
      <c r="D39" s="192">
        <v>0.83499999999999996</v>
      </c>
      <c r="E39" s="184">
        <v>13</v>
      </c>
      <c r="F39" s="192">
        <v>0.16500000000000001</v>
      </c>
      <c r="G39" s="184">
        <v>212</v>
      </c>
      <c r="H39" s="192">
        <v>0.627</v>
      </c>
      <c r="I39" s="184">
        <v>126</v>
      </c>
      <c r="J39" s="192">
        <v>0.373</v>
      </c>
      <c r="K39" s="184">
        <v>386</v>
      </c>
      <c r="L39" s="192">
        <v>0.53</v>
      </c>
      <c r="M39" s="184">
        <v>342</v>
      </c>
      <c r="N39" s="192">
        <v>0.47</v>
      </c>
      <c r="O39" s="184">
        <v>215</v>
      </c>
      <c r="P39" s="192">
        <v>0.56000000000000005</v>
      </c>
      <c r="Q39" s="184">
        <v>169</v>
      </c>
      <c r="R39" s="192">
        <v>0.44</v>
      </c>
      <c r="S39" s="184">
        <v>879</v>
      </c>
      <c r="T39" s="192">
        <v>0.57499999999999996</v>
      </c>
      <c r="U39" s="184">
        <v>650</v>
      </c>
      <c r="V39" s="192">
        <v>0.42499999999999999</v>
      </c>
    </row>
    <row r="40" spans="2:22" s="90" customFormat="1" ht="13" x14ac:dyDescent="0.3">
      <c r="B40" s="90" t="s">
        <v>142</v>
      </c>
      <c r="C40" s="90">
        <v>498</v>
      </c>
      <c r="D40" s="91">
        <v>0.90100000000000002</v>
      </c>
      <c r="E40" s="90">
        <v>55</v>
      </c>
      <c r="F40" s="91">
        <v>9.9000000000000005E-2</v>
      </c>
      <c r="G40" s="90">
        <v>1540</v>
      </c>
      <c r="H40" s="91">
        <v>0.70099999999999996</v>
      </c>
      <c r="I40" s="90">
        <v>658</v>
      </c>
      <c r="J40" s="91">
        <v>0.29899999999999999</v>
      </c>
      <c r="K40" s="90">
        <v>2690</v>
      </c>
      <c r="L40" s="91">
        <v>0.65300000000000002</v>
      </c>
      <c r="M40" s="90">
        <v>1429</v>
      </c>
      <c r="N40" s="91">
        <v>0.34699999999999998</v>
      </c>
      <c r="O40" s="90">
        <v>1394</v>
      </c>
      <c r="P40" s="91">
        <v>0.66500000000000004</v>
      </c>
      <c r="Q40" s="90">
        <v>701</v>
      </c>
      <c r="R40" s="91">
        <v>0.33500000000000002</v>
      </c>
      <c r="S40" s="90">
        <v>6122</v>
      </c>
      <c r="T40" s="91">
        <v>0.68300000000000005</v>
      </c>
      <c r="U40" s="90">
        <v>2843</v>
      </c>
      <c r="V40" s="91">
        <v>0.317</v>
      </c>
    </row>
    <row r="41" spans="2:22" s="90" customFormat="1" ht="13" x14ac:dyDescent="0.3">
      <c r="B41" s="90" t="s">
        <v>14</v>
      </c>
      <c r="C41" s="90">
        <v>12651</v>
      </c>
      <c r="D41" s="91">
        <v>0.99099999999999999</v>
      </c>
      <c r="E41" s="90">
        <v>113</v>
      </c>
      <c r="F41" s="91">
        <v>8.9999999999999993E-3</v>
      </c>
      <c r="G41" s="90">
        <v>23452</v>
      </c>
      <c r="H41" s="91">
        <v>0.95899999999999996</v>
      </c>
      <c r="I41" s="90">
        <v>999</v>
      </c>
      <c r="J41" s="91">
        <v>4.1000000000000002E-2</v>
      </c>
      <c r="K41" s="90">
        <v>16705</v>
      </c>
      <c r="L41" s="91">
        <v>0.86899999999999999</v>
      </c>
      <c r="M41" s="90">
        <v>2510</v>
      </c>
      <c r="N41" s="91">
        <v>0.13100000000000001</v>
      </c>
      <c r="O41" s="90">
        <v>7185</v>
      </c>
      <c r="P41" s="91">
        <v>0.73399999999999999</v>
      </c>
      <c r="Q41" s="90">
        <v>2608</v>
      </c>
      <c r="R41" s="91">
        <v>0.26600000000000001</v>
      </c>
      <c r="S41" s="90">
        <v>59993</v>
      </c>
      <c r="T41" s="91">
        <v>0.90600000000000003</v>
      </c>
      <c r="U41" s="90">
        <v>6230</v>
      </c>
      <c r="V41" s="91">
        <v>9.4E-2</v>
      </c>
    </row>
    <row r="43" spans="2:22" s="108" customFormat="1" ht="10" x14ac:dyDescent="0.2"/>
    <row r="44" spans="2:22" s="108" customFormat="1" ht="10" x14ac:dyDescent="0.2"/>
    <row r="45" spans="2:22" s="108" customFormat="1" ht="10" x14ac:dyDescent="0.2"/>
    <row r="46" spans="2:22" s="108" customFormat="1" ht="10" x14ac:dyDescent="0.2"/>
    <row r="47" spans="2:22" s="108" customFormat="1" ht="10" x14ac:dyDescent="0.2"/>
    <row r="48" spans="2:22" s="108" customFormat="1" ht="10" x14ac:dyDescent="0.2"/>
    <row r="49" s="108" customFormat="1" ht="10" x14ac:dyDescent="0.2"/>
    <row r="50" s="108" customFormat="1" ht="10" x14ac:dyDescent="0.2"/>
    <row r="51" s="108" customFormat="1" ht="10" x14ac:dyDescent="0.2"/>
    <row r="52" s="108" customFormat="1" ht="10" x14ac:dyDescent="0.2"/>
    <row r="53" s="108" customFormat="1" ht="10" x14ac:dyDescent="0.2"/>
    <row r="54" s="108" customFormat="1" ht="10" x14ac:dyDescent="0.2"/>
    <row r="55" s="108" customFormat="1" ht="10" x14ac:dyDescent="0.2"/>
    <row r="56" s="108" customFormat="1" ht="10" x14ac:dyDescent="0.2"/>
    <row r="57" s="108" customFormat="1" ht="10" x14ac:dyDescent="0.2"/>
    <row r="58" s="108" customFormat="1" ht="10" x14ac:dyDescent="0.2"/>
    <row r="59" s="108" customFormat="1" ht="10" x14ac:dyDescent="0.2"/>
    <row r="60" s="108" customFormat="1" ht="10" x14ac:dyDescent="0.2"/>
    <row r="61" s="108" customFormat="1" ht="10" x14ac:dyDescent="0.2"/>
    <row r="62" s="108" customFormat="1" ht="10" x14ac:dyDescent="0.2"/>
    <row r="63" s="108" customFormat="1" ht="10" x14ac:dyDescent="0.2"/>
    <row r="64" s="108" customFormat="1" ht="10" x14ac:dyDescent="0.2"/>
    <row r="65" s="108" customFormat="1" ht="10" x14ac:dyDescent="0.2"/>
    <row r="66" s="108" customFormat="1" ht="10" x14ac:dyDescent="0.2"/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18"/>
  <sheetViews>
    <sheetView topLeftCell="B1" zoomScale="89" zoomScaleNormal="89" workbookViewId="0">
      <selection activeCell="B1" sqref="B1"/>
    </sheetView>
  </sheetViews>
  <sheetFormatPr defaultRowHeight="10" x14ac:dyDescent="0.2"/>
  <cols>
    <col min="16" max="16" width="18.19921875" customWidth="1"/>
  </cols>
  <sheetData>
    <row r="1" spans="1:24" ht="37.5" customHeight="1" x14ac:dyDescent="0.2">
      <c r="A1" s="62" t="s">
        <v>415</v>
      </c>
      <c r="B1" s="295"/>
      <c r="P1" s="195" t="s">
        <v>366</v>
      </c>
    </row>
    <row r="2" spans="1:24" ht="13.5" x14ac:dyDescent="0.25">
      <c r="B2" s="19"/>
    </row>
    <row r="3" spans="1:24" ht="13.5" x14ac:dyDescent="0.3">
      <c r="O3" s="30"/>
      <c r="P3" s="10"/>
      <c r="Q3" s="10"/>
    </row>
    <row r="16" spans="1:24" ht="24.5" x14ac:dyDescent="0.45">
      <c r="X16" s="128"/>
    </row>
    <row r="18" spans="12:12" ht="19.5" x14ac:dyDescent="0.35">
      <c r="L18" s="99"/>
    </row>
  </sheetData>
  <hyperlinks>
    <hyperlink ref="P1" location="Contents!A1" display="Contents page" xr:uid="{00000000-0004-0000-14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V59"/>
  <sheetViews>
    <sheetView zoomScale="90" zoomScaleNormal="90" workbookViewId="0"/>
  </sheetViews>
  <sheetFormatPr defaultRowHeight="10" x14ac:dyDescent="0.2"/>
  <cols>
    <col min="14" max="14" width="18.8984375" customWidth="1"/>
  </cols>
  <sheetData>
    <row r="1" spans="1:14" ht="27" customHeight="1" x14ac:dyDescent="0.2">
      <c r="A1" s="295" t="s">
        <v>416</v>
      </c>
      <c r="N1" s="195" t="s">
        <v>366</v>
      </c>
    </row>
    <row r="17" spans="15:15" ht="19.5" x14ac:dyDescent="0.35">
      <c r="O17" s="99"/>
    </row>
    <row r="59" spans="22:22" ht="13" x14ac:dyDescent="0.2">
      <c r="V59" s="109"/>
    </row>
  </sheetData>
  <hyperlinks>
    <hyperlink ref="N1" location="Contents!A1" display="Contents page" xr:uid="{00000000-0004-0000-15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69921875" defaultRowHeight="12.5" x14ac:dyDescent="0.25"/>
  <cols>
    <col min="1" max="1" width="28.59765625" style="235" customWidth="1"/>
    <col min="2" max="11" width="10.69921875" style="235" customWidth="1"/>
    <col min="12" max="16384" width="24.69921875" style="235"/>
  </cols>
  <sheetData>
    <row r="1" spans="1:13" ht="30.75" customHeight="1" x14ac:dyDescent="0.3">
      <c r="A1" s="295" t="s">
        <v>403</v>
      </c>
      <c r="B1" s="28"/>
      <c r="C1" s="28"/>
      <c r="D1" s="28"/>
      <c r="E1" s="28"/>
      <c r="F1" s="28"/>
      <c r="G1" s="29"/>
      <c r="H1" s="29"/>
      <c r="I1" s="29"/>
      <c r="J1" s="29"/>
      <c r="K1" s="29"/>
      <c r="M1" s="196" t="s">
        <v>366</v>
      </c>
    </row>
    <row r="2" spans="1:13" ht="20.149999999999999" customHeight="1" x14ac:dyDescent="0.3">
      <c r="A2" s="34"/>
      <c r="B2" s="296" t="s">
        <v>55</v>
      </c>
      <c r="C2" s="296"/>
      <c r="D2" s="297" t="s">
        <v>56</v>
      </c>
      <c r="E2" s="297"/>
      <c r="F2" s="296" t="s">
        <v>57</v>
      </c>
      <c r="G2" s="296"/>
      <c r="H2" s="297" t="s">
        <v>62</v>
      </c>
      <c r="I2" s="297"/>
      <c r="J2" s="298" t="s">
        <v>37</v>
      </c>
      <c r="K2" s="298"/>
    </row>
    <row r="3" spans="1:13" ht="20.149999999999999" customHeight="1" x14ac:dyDescent="0.3">
      <c r="A3" s="35" t="s">
        <v>30</v>
      </c>
      <c r="B3" s="194" t="s">
        <v>58</v>
      </c>
      <c r="C3" s="194" t="s">
        <v>59</v>
      </c>
      <c r="D3" s="35" t="s">
        <v>58</v>
      </c>
      <c r="E3" s="35" t="s">
        <v>59</v>
      </c>
      <c r="F3" s="194" t="s">
        <v>58</v>
      </c>
      <c r="G3" s="194" t="s">
        <v>59</v>
      </c>
      <c r="H3" s="35" t="s">
        <v>58</v>
      </c>
      <c r="I3" s="35" t="s">
        <v>59</v>
      </c>
      <c r="J3" s="194" t="s">
        <v>58</v>
      </c>
      <c r="K3" s="194" t="s">
        <v>59</v>
      </c>
    </row>
    <row r="4" spans="1:13" ht="20.149999999999999" customHeight="1" x14ac:dyDescent="0.25">
      <c r="A4" s="31" t="s">
        <v>16</v>
      </c>
      <c r="B4" s="236">
        <f>'Table 9'!E25</f>
        <v>16</v>
      </c>
      <c r="C4" s="237">
        <f>'Table 9'!F25</f>
        <v>2E-3</v>
      </c>
      <c r="D4" s="238">
        <f>'Table 9'!I25</f>
        <v>145</v>
      </c>
      <c r="E4" s="239">
        <f>'Table 9'!J25</f>
        <v>1.4E-2</v>
      </c>
      <c r="F4" s="236">
        <f>'Table 9'!M25</f>
        <v>41</v>
      </c>
      <c r="G4" s="237">
        <f>'Table 9'!N25</f>
        <v>2.1000000000000001E-2</v>
      </c>
      <c r="H4" s="238">
        <f>'Table 9'!Q25</f>
        <v>18</v>
      </c>
      <c r="I4" s="239">
        <f>'Table 9'!R25</f>
        <v>6.5000000000000002E-2</v>
      </c>
      <c r="J4" s="236">
        <f>'Table 9'!U25</f>
        <v>220</v>
      </c>
      <c r="K4" s="237">
        <f>'Table 9'!V25</f>
        <v>1.0999999999999999E-2</v>
      </c>
    </row>
    <row r="5" spans="1:13" ht="20.149999999999999" customHeight="1" x14ac:dyDescent="0.25">
      <c r="A5" s="31" t="s">
        <v>17</v>
      </c>
      <c r="B5" s="236">
        <f>'Table 9'!E26</f>
        <v>9</v>
      </c>
      <c r="C5" s="237">
        <f>'Table 9'!F26</f>
        <v>8.0000000000000002E-3</v>
      </c>
      <c r="D5" s="238">
        <f>'Table 9'!I26</f>
        <v>27</v>
      </c>
      <c r="E5" s="239">
        <f>'Table 9'!J26</f>
        <v>0.01</v>
      </c>
      <c r="F5" s="236">
        <f>'Table 9'!M26</f>
        <v>44</v>
      </c>
      <c r="G5" s="237">
        <f>'Table 9'!N26</f>
        <v>0.02</v>
      </c>
      <c r="H5" s="238">
        <f>'Table 9'!Q26</f>
        <v>44</v>
      </c>
      <c r="I5" s="239">
        <f>'Table 9'!R26</f>
        <v>3.2000000000000001E-2</v>
      </c>
      <c r="J5" s="236">
        <f>'Table 9'!U26</f>
        <v>124</v>
      </c>
      <c r="K5" s="237">
        <f>'Table 9'!V26</f>
        <v>1.7000000000000001E-2</v>
      </c>
    </row>
    <row r="6" spans="1:13" ht="20.149999999999999" customHeight="1" x14ac:dyDescent="0.25">
      <c r="A6" s="31" t="s">
        <v>18</v>
      </c>
      <c r="B6" s="236">
        <f>'Table 9'!E27</f>
        <v>8</v>
      </c>
      <c r="C6" s="237">
        <f>'Table 9'!F27</f>
        <v>0.01</v>
      </c>
      <c r="D6" s="238">
        <f>'Table 9'!I27</f>
        <v>13</v>
      </c>
      <c r="E6" s="239">
        <f>'Table 9'!J27</f>
        <v>6.0000000000000001E-3</v>
      </c>
      <c r="F6" s="236">
        <f>'Table 9'!M27</f>
        <v>9</v>
      </c>
      <c r="G6" s="237">
        <f>'Table 9'!N27</f>
        <v>8.0000000000000002E-3</v>
      </c>
      <c r="H6" s="238">
        <f>'Table 9'!Q27</f>
        <v>16</v>
      </c>
      <c r="I6" s="239">
        <f>'Table 9'!R27</f>
        <v>2.5999999999999999E-2</v>
      </c>
      <c r="J6" s="236">
        <f>'Table 9'!U27</f>
        <v>46</v>
      </c>
      <c r="K6" s="237">
        <f>'Table 9'!V27</f>
        <v>0.01</v>
      </c>
    </row>
    <row r="7" spans="1:13" ht="20.149999999999999" customHeight="1" x14ac:dyDescent="0.25">
      <c r="A7" s="31" t="s">
        <v>19</v>
      </c>
      <c r="B7" s="236">
        <f>'Table 9'!E28</f>
        <v>9</v>
      </c>
      <c r="C7" s="237">
        <f>'Table 9'!F28</f>
        <v>2.1999999999999999E-2</v>
      </c>
      <c r="D7" s="238">
        <f>'Table 9'!I28</f>
        <v>56</v>
      </c>
      <c r="E7" s="239">
        <f>'Table 9'!J28</f>
        <v>3.6999999999999998E-2</v>
      </c>
      <c r="F7" s="236">
        <f>'Table 9'!M28</f>
        <v>603</v>
      </c>
      <c r="G7" s="237">
        <f>'Table 9'!N28</f>
        <v>0.20499999999999999</v>
      </c>
      <c r="H7" s="238">
        <f>'Table 9'!Q28</f>
        <v>1263</v>
      </c>
      <c r="I7" s="239">
        <f>'Table 9'!R28</f>
        <v>0.52900000000000003</v>
      </c>
      <c r="J7" s="236">
        <f>'Table 9'!U28</f>
        <v>1931</v>
      </c>
      <c r="K7" s="237">
        <f>'Table 9'!V28</f>
        <v>0.26600000000000001</v>
      </c>
    </row>
    <row r="8" spans="1:13" ht="20.149999999999999" customHeight="1" x14ac:dyDescent="0.25">
      <c r="A8" s="31" t="s">
        <v>20</v>
      </c>
      <c r="B8" s="236">
        <f>'Table 9'!E29</f>
        <v>0</v>
      </c>
      <c r="C8" s="237">
        <f>'Table 9'!F29</f>
        <v>0</v>
      </c>
      <c r="D8" s="238">
        <f>'Table 9'!I29</f>
        <v>14</v>
      </c>
      <c r="E8" s="239">
        <f>'Table 9'!J29</f>
        <v>7.0000000000000001E-3</v>
      </c>
      <c r="F8" s="236">
        <f>'Table 9'!M29</f>
        <v>94</v>
      </c>
      <c r="G8" s="237">
        <f>'Table 9'!N29</f>
        <v>5.5E-2</v>
      </c>
      <c r="H8" s="238">
        <f>'Table 9'!Q29</f>
        <v>145</v>
      </c>
      <c r="I8" s="239">
        <f>'Table 9'!R29</f>
        <v>0.21199999999999999</v>
      </c>
      <c r="J8" s="236">
        <f>'Table 9'!U29</f>
        <v>253</v>
      </c>
      <c r="K8" s="237">
        <f>'Table 9'!V29</f>
        <v>4.8000000000000001E-2</v>
      </c>
    </row>
    <row r="9" spans="1:13" ht="20.149999999999999" customHeight="1" x14ac:dyDescent="0.25">
      <c r="A9" s="31" t="s">
        <v>21</v>
      </c>
      <c r="B9" s="236">
        <f>'Table 9'!E30</f>
        <v>12</v>
      </c>
      <c r="C9" s="237">
        <f>'Table 9'!F30</f>
        <v>2.1000000000000001E-2</v>
      </c>
      <c r="D9" s="238">
        <f>'Table 9'!I30</f>
        <v>19</v>
      </c>
      <c r="E9" s="239">
        <f>'Table 9'!J30</f>
        <v>1.0999999999999999E-2</v>
      </c>
      <c r="F9" s="236">
        <f>'Table 9'!M30</f>
        <v>65</v>
      </c>
      <c r="G9" s="237">
        <f>'Table 9'!N30</f>
        <v>3.7999999999999999E-2</v>
      </c>
      <c r="H9" s="238">
        <f>'Table 9'!Q30</f>
        <v>135</v>
      </c>
      <c r="I9" s="239">
        <f>'Table 9'!R30</f>
        <v>0.20100000000000001</v>
      </c>
      <c r="J9" s="236">
        <f>'Table 9'!U30</f>
        <v>231</v>
      </c>
      <c r="K9" s="237">
        <f>'Table 9'!V30</f>
        <v>4.9000000000000002E-2</v>
      </c>
    </row>
    <row r="10" spans="1:13" ht="20.149999999999999" customHeight="1" x14ac:dyDescent="0.25">
      <c r="A10" s="31" t="s">
        <v>22</v>
      </c>
      <c r="B10" s="236">
        <f>'Table 9'!E31</f>
        <v>0</v>
      </c>
      <c r="C10" s="237">
        <f>'Table 9'!F31</f>
        <v>0</v>
      </c>
      <c r="D10" s="238">
        <f>'Table 9'!I31</f>
        <v>10</v>
      </c>
      <c r="E10" s="239">
        <f>'Table 9'!J31</f>
        <v>1.7999999999999999E-2</v>
      </c>
      <c r="F10" s="236">
        <f>'Table 9'!M31</f>
        <v>20</v>
      </c>
      <c r="G10" s="237">
        <f>'Table 9'!N31</f>
        <v>2.3E-2</v>
      </c>
      <c r="H10" s="238">
        <f>'Table 9'!Q31</f>
        <v>16</v>
      </c>
      <c r="I10" s="239">
        <f>'Table 9'!R31</f>
        <v>4.1000000000000002E-2</v>
      </c>
      <c r="J10" s="236">
        <f>'Table 9'!U31</f>
        <v>46</v>
      </c>
      <c r="K10" s="237">
        <f>'Table 9'!V31</f>
        <v>2.4E-2</v>
      </c>
    </row>
    <row r="11" spans="1:13" ht="20.149999999999999" customHeight="1" x14ac:dyDescent="0.25">
      <c r="A11" s="31" t="s">
        <v>23</v>
      </c>
      <c r="B11" s="236">
        <f>'Table 9'!E32</f>
        <v>1</v>
      </c>
      <c r="C11" s="237">
        <f>'Table 9'!F32</f>
        <v>6.0000000000000001E-3</v>
      </c>
      <c r="D11" s="238">
        <f>'Table 9'!I32</f>
        <v>38</v>
      </c>
      <c r="E11" s="239">
        <f>'Table 9'!J32</f>
        <v>0.05</v>
      </c>
      <c r="F11" s="236">
        <f>'Table 9'!M32</f>
        <v>171</v>
      </c>
      <c r="G11" s="237">
        <f>'Table 9'!N32</f>
        <v>9.6000000000000002E-2</v>
      </c>
      <c r="H11" s="238">
        <f>'Table 9'!Q32</f>
        <v>254</v>
      </c>
      <c r="I11" s="239">
        <f>'Table 9'!R32</f>
        <v>0.248</v>
      </c>
      <c r="J11" s="236">
        <f>'Table 9'!U32</f>
        <v>464</v>
      </c>
      <c r="K11" s="237">
        <f>'Table 9'!V32</f>
        <v>0.124</v>
      </c>
    </row>
    <row r="12" spans="1:13" ht="20.149999999999999" customHeight="1" x14ac:dyDescent="0.25">
      <c r="A12" s="31" t="s">
        <v>24</v>
      </c>
      <c r="B12" s="236">
        <f>'Table 9'!E33</f>
        <v>3</v>
      </c>
      <c r="C12" s="237">
        <f>'Table 9'!F33</f>
        <v>2.1000000000000001E-2</v>
      </c>
      <c r="D12" s="238">
        <f>'Table 9'!I33</f>
        <v>19</v>
      </c>
      <c r="E12" s="239">
        <f>'Table 9'!J33</f>
        <v>5.0999999999999997E-2</v>
      </c>
      <c r="F12" s="236">
        <f>'Table 9'!M33</f>
        <v>34</v>
      </c>
      <c r="G12" s="237">
        <f>'Table 9'!N33</f>
        <v>4.2999999999999997E-2</v>
      </c>
      <c r="H12" s="238">
        <f>'Table 9'!Q33</f>
        <v>16</v>
      </c>
      <c r="I12" s="239">
        <f>'Table 9'!R33</f>
        <v>5.8999999999999997E-2</v>
      </c>
      <c r="J12" s="236">
        <f>'Table 9'!U33</f>
        <v>72</v>
      </c>
      <c r="K12" s="237">
        <f>'Table 9'!V33</f>
        <v>4.5999999999999999E-2</v>
      </c>
    </row>
    <row r="13" spans="1:13" s="240" customFormat="1" ht="30" customHeight="1" x14ac:dyDescent="0.2">
      <c r="A13" s="33" t="s">
        <v>60</v>
      </c>
      <c r="B13" s="236">
        <f>'Table 9'!E34</f>
        <v>58</v>
      </c>
      <c r="C13" s="237">
        <f>'Table 9'!F34</f>
        <v>5.0000000000000001E-3</v>
      </c>
      <c r="D13" s="238">
        <f>'Table 9'!I34</f>
        <v>341</v>
      </c>
      <c r="E13" s="239">
        <f>'Table 9'!J34</f>
        <v>1.4999999999999999E-2</v>
      </c>
      <c r="F13" s="236">
        <f>'Table 9'!M34</f>
        <v>1081</v>
      </c>
      <c r="G13" s="237">
        <f>'Table 9'!N34</f>
        <v>7.1999999999999995E-2</v>
      </c>
      <c r="H13" s="238">
        <f>'Table 9'!Q34</f>
        <v>1907</v>
      </c>
      <c r="I13" s="239">
        <f>'Table 9'!R34</f>
        <v>0.248</v>
      </c>
      <c r="J13" s="236">
        <f>'Table 9'!U34</f>
        <v>3387</v>
      </c>
      <c r="K13" s="237">
        <f>'Table 9'!V34</f>
        <v>5.8999999999999997E-2</v>
      </c>
    </row>
    <row r="14" spans="1:13" ht="20.149999999999999" customHeight="1" x14ac:dyDescent="0.25">
      <c r="A14" s="31" t="s">
        <v>25</v>
      </c>
      <c r="B14" s="236">
        <f>'Table 9'!E35</f>
        <v>5</v>
      </c>
      <c r="C14" s="237">
        <f>'Table 9'!F35</f>
        <v>2.5000000000000001E-2</v>
      </c>
      <c r="D14" s="238">
        <f>'Table 9'!I35</f>
        <v>86</v>
      </c>
      <c r="E14" s="239">
        <f>'Table 9'!J35</f>
        <v>0.124</v>
      </c>
      <c r="F14" s="236">
        <f>'Table 9'!M35</f>
        <v>223</v>
      </c>
      <c r="G14" s="237">
        <f>'Table 9'!N35</f>
        <v>0.19</v>
      </c>
      <c r="H14" s="238">
        <f>'Table 9'!Q35</f>
        <v>130</v>
      </c>
      <c r="I14" s="239">
        <f>'Table 9'!R35</f>
        <v>0.183</v>
      </c>
      <c r="J14" s="236">
        <f>'Table 9'!U35</f>
        <v>444</v>
      </c>
      <c r="K14" s="237">
        <f>'Table 9'!V35</f>
        <v>0.16</v>
      </c>
    </row>
    <row r="15" spans="1:13" ht="20.149999999999999" customHeight="1" x14ac:dyDescent="0.25">
      <c r="A15" s="31" t="s">
        <v>26</v>
      </c>
      <c r="B15" s="236">
        <f>'Table 9'!E36</f>
        <v>11</v>
      </c>
      <c r="C15" s="237">
        <f>'Table 9'!F36</f>
        <v>0.121</v>
      </c>
      <c r="D15" s="238">
        <f>'Table 9'!I36</f>
        <v>136</v>
      </c>
      <c r="E15" s="239">
        <f>'Table 9'!J36</f>
        <v>0.36099999999999999</v>
      </c>
      <c r="F15" s="236">
        <f>'Table 9'!M36</f>
        <v>270</v>
      </c>
      <c r="G15" s="237">
        <f>'Table 9'!N36</f>
        <v>0.40799999999999997</v>
      </c>
      <c r="H15" s="238">
        <f>'Table 9'!Q36</f>
        <v>116</v>
      </c>
      <c r="I15" s="239">
        <f>'Table 9'!R36</f>
        <v>0.38400000000000001</v>
      </c>
      <c r="J15" s="236">
        <f>'Table 9'!U36</f>
        <v>533</v>
      </c>
      <c r="K15" s="237">
        <f>'Table 9'!V36</f>
        <v>0.372</v>
      </c>
    </row>
    <row r="16" spans="1:13" ht="20.149999999999999" customHeight="1" x14ac:dyDescent="0.25">
      <c r="A16" s="31" t="s">
        <v>27</v>
      </c>
      <c r="B16" s="236">
        <f>'Table 9'!E37</f>
        <v>13</v>
      </c>
      <c r="C16" s="237">
        <f>'Table 9'!F37</f>
        <v>0.127</v>
      </c>
      <c r="D16" s="238">
        <f>'Table 9'!I37</f>
        <v>173</v>
      </c>
      <c r="E16" s="239">
        <f>'Table 9'!J37</f>
        <v>0.41799999999999998</v>
      </c>
      <c r="F16" s="236">
        <f>'Table 9'!M37</f>
        <v>293</v>
      </c>
      <c r="G16" s="237">
        <f>'Table 9'!N37</f>
        <v>0.38500000000000001</v>
      </c>
      <c r="H16" s="238">
        <f>'Table 9'!Q37</f>
        <v>170</v>
      </c>
      <c r="I16" s="239">
        <f>'Table 9'!R37</f>
        <v>0.439</v>
      </c>
      <c r="J16" s="236">
        <f>'Table 9'!U37</f>
        <v>649</v>
      </c>
      <c r="K16" s="237">
        <f>'Table 9'!V37</f>
        <v>0.39</v>
      </c>
    </row>
    <row r="17" spans="1:11" ht="20.149999999999999" customHeight="1" x14ac:dyDescent="0.25">
      <c r="A17" s="31" t="s">
        <v>28</v>
      </c>
      <c r="B17" s="236">
        <f>'Table 9'!E38</f>
        <v>13</v>
      </c>
      <c r="C17" s="237">
        <f>'Table 9'!F38</f>
        <v>0.155</v>
      </c>
      <c r="D17" s="238">
        <f>'Table 9'!I38</f>
        <v>137</v>
      </c>
      <c r="E17" s="239">
        <f>'Table 9'!J38</f>
        <v>0.36499999999999999</v>
      </c>
      <c r="F17" s="236">
        <f>'Table 9'!M38</f>
        <v>301</v>
      </c>
      <c r="G17" s="237">
        <f>'Table 9'!N38</f>
        <v>0.38</v>
      </c>
      <c r="H17" s="238">
        <f>'Table 9'!Q38</f>
        <v>116</v>
      </c>
      <c r="I17" s="239">
        <f>'Table 9'!R38</f>
        <v>0.374</v>
      </c>
      <c r="J17" s="236">
        <f>'Table 9'!U38</f>
        <v>567</v>
      </c>
      <c r="K17" s="237">
        <f>'Table 9'!V38</f>
        <v>0.36299999999999999</v>
      </c>
    </row>
    <row r="18" spans="1:11" ht="20.149999999999999" customHeight="1" x14ac:dyDescent="0.25">
      <c r="A18" s="31" t="s">
        <v>29</v>
      </c>
      <c r="B18" s="236">
        <f>'Table 9'!E39</f>
        <v>13</v>
      </c>
      <c r="C18" s="237">
        <f>'Table 9'!F39</f>
        <v>0.16500000000000001</v>
      </c>
      <c r="D18" s="238">
        <f>'Table 9'!I39</f>
        <v>126</v>
      </c>
      <c r="E18" s="239">
        <f>'Table 9'!J39</f>
        <v>0.373</v>
      </c>
      <c r="F18" s="236">
        <f>'Table 9'!M39</f>
        <v>342</v>
      </c>
      <c r="G18" s="237">
        <f>'Table 9'!N39</f>
        <v>0.47</v>
      </c>
      <c r="H18" s="238">
        <f>'Table 9'!Q39</f>
        <v>169</v>
      </c>
      <c r="I18" s="239">
        <f>'Table 9'!R39</f>
        <v>0.44</v>
      </c>
      <c r="J18" s="236">
        <f>'Table 9'!U39</f>
        <v>650</v>
      </c>
      <c r="K18" s="237">
        <f>'Table 9'!V39</f>
        <v>0.42499999999999999</v>
      </c>
    </row>
    <row r="19" spans="1:11" s="241" customFormat="1" ht="30" customHeight="1" x14ac:dyDescent="0.2">
      <c r="A19" s="32" t="s">
        <v>142</v>
      </c>
      <c r="B19" s="236">
        <f>'Table 9'!E40</f>
        <v>55</v>
      </c>
      <c r="C19" s="237">
        <f>'Table 9'!F40</f>
        <v>9.9000000000000005E-2</v>
      </c>
      <c r="D19" s="238">
        <f>'Table 9'!I40</f>
        <v>658</v>
      </c>
      <c r="E19" s="239">
        <f>'Table 9'!J40</f>
        <v>0.29899999999999999</v>
      </c>
      <c r="F19" s="236">
        <f>'Table 9'!M40</f>
        <v>1429</v>
      </c>
      <c r="G19" s="237">
        <f>'Table 9'!N40</f>
        <v>0.34699999999999998</v>
      </c>
      <c r="H19" s="238">
        <f>'Table 9'!Q40</f>
        <v>701</v>
      </c>
      <c r="I19" s="239">
        <f>'Table 9'!R40</f>
        <v>0.33500000000000002</v>
      </c>
      <c r="J19" s="236">
        <f>'Table 9'!U40</f>
        <v>2843</v>
      </c>
      <c r="K19" s="237">
        <f>'Table 9'!V40</f>
        <v>0.317</v>
      </c>
    </row>
    <row r="20" spans="1:11" s="241" customFormat="1" ht="30" customHeight="1" x14ac:dyDescent="0.2">
      <c r="A20" s="32" t="s">
        <v>14</v>
      </c>
      <c r="B20" s="236">
        <f>'Table 9'!E41</f>
        <v>113</v>
      </c>
      <c r="C20" s="237">
        <f>'Table 9'!F41</f>
        <v>8.9999999999999993E-3</v>
      </c>
      <c r="D20" s="238">
        <f>'Table 9'!I41</f>
        <v>999</v>
      </c>
      <c r="E20" s="239">
        <f>'Table 9'!J41</f>
        <v>4.1000000000000002E-2</v>
      </c>
      <c r="F20" s="236">
        <f>'Table 9'!M41</f>
        <v>2510</v>
      </c>
      <c r="G20" s="237">
        <f>'Table 9'!N41</f>
        <v>0.13100000000000001</v>
      </c>
      <c r="H20" s="238">
        <f>'Table 9'!Q41</f>
        <v>2608</v>
      </c>
      <c r="I20" s="239">
        <f>'Table 9'!R41</f>
        <v>0.26600000000000001</v>
      </c>
      <c r="J20" s="236">
        <f>'Table 9'!U41</f>
        <v>6230</v>
      </c>
      <c r="K20" s="237">
        <f>'Table 9'!V41</f>
        <v>9.4E-2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324"/>
  <sheetViews>
    <sheetView tabSelected="1" zoomScale="110" zoomScaleNormal="11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 activeCell="C4" sqref="C4:AR162"/>
    </sheetView>
  </sheetViews>
  <sheetFormatPr defaultColWidth="8" defaultRowHeight="12.5" outlineLevelCol="1" x14ac:dyDescent="0.25"/>
  <cols>
    <col min="1" max="1" width="19" style="12" bestFit="1" customWidth="1"/>
    <col min="2" max="2" width="28.19921875" style="12" bestFit="1" customWidth="1"/>
    <col min="3" max="4" width="8.69921875" style="12" customWidth="1"/>
    <col min="5" max="9" width="8.69921875" style="232" customWidth="1"/>
    <col min="10" max="11" width="8.69921875" style="12" customWidth="1"/>
    <col min="12" max="16" width="8.69921875" style="232" customWidth="1"/>
    <col min="17" max="18" width="8.69921875" style="12" hidden="1" customWidth="1" outlineLevel="1"/>
    <col min="19" max="23" width="8.69921875" style="232" hidden="1" customWidth="1" outlineLevel="1"/>
    <col min="24" max="24" width="8.69921875" style="12" customWidth="1" collapsed="1"/>
    <col min="25" max="25" width="8.69921875" style="12" customWidth="1"/>
    <col min="26" max="30" width="8.69921875" style="232" customWidth="1"/>
    <col min="31" max="32" width="8.69921875" style="12" customWidth="1"/>
    <col min="33" max="36" width="8.69921875" style="232" customWidth="1"/>
    <col min="37" max="37" width="10.8984375" style="232" customWidth="1" collapsed="1"/>
    <col min="38" max="39" width="8.69921875" style="12" customWidth="1" outlineLevel="1"/>
    <col min="40" max="43" width="8.69921875" style="232" customWidth="1" outlineLevel="1"/>
    <col min="44" max="44" width="8.69921875" style="232" customWidth="1" outlineLevel="1" collapsed="1"/>
    <col min="45" max="45" width="9.8984375" style="12" customWidth="1"/>
    <col min="46" max="256" width="8" style="12"/>
    <col min="257" max="257" width="19" style="12" bestFit="1" customWidth="1"/>
    <col min="258" max="258" width="28.19921875" style="12" bestFit="1" customWidth="1"/>
    <col min="259" max="300" width="8.69921875" style="12" customWidth="1"/>
    <col min="301" max="512" width="8" style="12"/>
    <col min="513" max="513" width="19" style="12" bestFit="1" customWidth="1"/>
    <col min="514" max="514" width="28.19921875" style="12" bestFit="1" customWidth="1"/>
    <col min="515" max="556" width="8.69921875" style="12" customWidth="1"/>
    <col min="557" max="768" width="8" style="12"/>
    <col min="769" max="769" width="19" style="12" bestFit="1" customWidth="1"/>
    <col min="770" max="770" width="28.19921875" style="12" bestFit="1" customWidth="1"/>
    <col min="771" max="812" width="8.69921875" style="12" customWidth="1"/>
    <col min="813" max="1024" width="8" style="12"/>
    <col min="1025" max="1025" width="19" style="12" bestFit="1" customWidth="1"/>
    <col min="1026" max="1026" width="28.19921875" style="12" bestFit="1" customWidth="1"/>
    <col min="1027" max="1068" width="8.69921875" style="12" customWidth="1"/>
    <col min="1069" max="1280" width="8" style="12"/>
    <col min="1281" max="1281" width="19" style="12" bestFit="1" customWidth="1"/>
    <col min="1282" max="1282" width="28.19921875" style="12" bestFit="1" customWidth="1"/>
    <col min="1283" max="1324" width="8.69921875" style="12" customWidth="1"/>
    <col min="1325" max="1536" width="8" style="12"/>
    <col min="1537" max="1537" width="19" style="12" bestFit="1" customWidth="1"/>
    <col min="1538" max="1538" width="28.19921875" style="12" bestFit="1" customWidth="1"/>
    <col min="1539" max="1580" width="8.69921875" style="12" customWidth="1"/>
    <col min="1581" max="1792" width="8" style="12"/>
    <col min="1793" max="1793" width="19" style="12" bestFit="1" customWidth="1"/>
    <col min="1794" max="1794" width="28.19921875" style="12" bestFit="1" customWidth="1"/>
    <col min="1795" max="1836" width="8.69921875" style="12" customWidth="1"/>
    <col min="1837" max="2048" width="8" style="12"/>
    <col min="2049" max="2049" width="19" style="12" bestFit="1" customWidth="1"/>
    <col min="2050" max="2050" width="28.19921875" style="12" bestFit="1" customWidth="1"/>
    <col min="2051" max="2092" width="8.69921875" style="12" customWidth="1"/>
    <col min="2093" max="2304" width="8" style="12"/>
    <col min="2305" max="2305" width="19" style="12" bestFit="1" customWidth="1"/>
    <col min="2306" max="2306" width="28.19921875" style="12" bestFit="1" customWidth="1"/>
    <col min="2307" max="2348" width="8.69921875" style="12" customWidth="1"/>
    <col min="2349" max="2560" width="8" style="12"/>
    <col min="2561" max="2561" width="19" style="12" bestFit="1" customWidth="1"/>
    <col min="2562" max="2562" width="28.19921875" style="12" bestFit="1" customWidth="1"/>
    <col min="2563" max="2604" width="8.69921875" style="12" customWidth="1"/>
    <col min="2605" max="2816" width="8" style="12"/>
    <col min="2817" max="2817" width="19" style="12" bestFit="1" customWidth="1"/>
    <col min="2818" max="2818" width="28.19921875" style="12" bestFit="1" customWidth="1"/>
    <col min="2819" max="2860" width="8.69921875" style="12" customWidth="1"/>
    <col min="2861" max="3072" width="8" style="12"/>
    <col min="3073" max="3073" width="19" style="12" bestFit="1" customWidth="1"/>
    <col min="3074" max="3074" width="28.19921875" style="12" bestFit="1" customWidth="1"/>
    <col min="3075" max="3116" width="8.69921875" style="12" customWidth="1"/>
    <col min="3117" max="3328" width="8" style="12"/>
    <col min="3329" max="3329" width="19" style="12" bestFit="1" customWidth="1"/>
    <col min="3330" max="3330" width="28.19921875" style="12" bestFit="1" customWidth="1"/>
    <col min="3331" max="3372" width="8.69921875" style="12" customWidth="1"/>
    <col min="3373" max="3584" width="8" style="12"/>
    <col min="3585" max="3585" width="19" style="12" bestFit="1" customWidth="1"/>
    <col min="3586" max="3586" width="28.19921875" style="12" bestFit="1" customWidth="1"/>
    <col min="3587" max="3628" width="8.69921875" style="12" customWidth="1"/>
    <col min="3629" max="3840" width="8" style="12"/>
    <col min="3841" max="3841" width="19" style="12" bestFit="1" customWidth="1"/>
    <col min="3842" max="3842" width="28.19921875" style="12" bestFit="1" customWidth="1"/>
    <col min="3843" max="3884" width="8.69921875" style="12" customWidth="1"/>
    <col min="3885" max="4096" width="8" style="12"/>
    <col min="4097" max="4097" width="19" style="12" bestFit="1" customWidth="1"/>
    <col min="4098" max="4098" width="28.19921875" style="12" bestFit="1" customWidth="1"/>
    <col min="4099" max="4140" width="8.69921875" style="12" customWidth="1"/>
    <col min="4141" max="4352" width="8" style="12"/>
    <col min="4353" max="4353" width="19" style="12" bestFit="1" customWidth="1"/>
    <col min="4354" max="4354" width="28.19921875" style="12" bestFit="1" customWidth="1"/>
    <col min="4355" max="4396" width="8.69921875" style="12" customWidth="1"/>
    <col min="4397" max="4608" width="8" style="12"/>
    <col min="4609" max="4609" width="19" style="12" bestFit="1" customWidth="1"/>
    <col min="4610" max="4610" width="28.19921875" style="12" bestFit="1" customWidth="1"/>
    <col min="4611" max="4652" width="8.69921875" style="12" customWidth="1"/>
    <col min="4653" max="4864" width="8" style="12"/>
    <col min="4865" max="4865" width="19" style="12" bestFit="1" customWidth="1"/>
    <col min="4866" max="4866" width="28.19921875" style="12" bestFit="1" customWidth="1"/>
    <col min="4867" max="4908" width="8.69921875" style="12" customWidth="1"/>
    <col min="4909" max="5120" width="8" style="12"/>
    <col min="5121" max="5121" width="19" style="12" bestFit="1" customWidth="1"/>
    <col min="5122" max="5122" width="28.19921875" style="12" bestFit="1" customWidth="1"/>
    <col min="5123" max="5164" width="8.69921875" style="12" customWidth="1"/>
    <col min="5165" max="5376" width="8" style="12"/>
    <col min="5377" max="5377" width="19" style="12" bestFit="1" customWidth="1"/>
    <col min="5378" max="5378" width="28.19921875" style="12" bestFit="1" customWidth="1"/>
    <col min="5379" max="5420" width="8.69921875" style="12" customWidth="1"/>
    <col min="5421" max="5632" width="8" style="12"/>
    <col min="5633" max="5633" width="19" style="12" bestFit="1" customWidth="1"/>
    <col min="5634" max="5634" width="28.19921875" style="12" bestFit="1" customWidth="1"/>
    <col min="5635" max="5676" width="8.69921875" style="12" customWidth="1"/>
    <col min="5677" max="5888" width="8" style="12"/>
    <col min="5889" max="5889" width="19" style="12" bestFit="1" customWidth="1"/>
    <col min="5890" max="5890" width="28.19921875" style="12" bestFit="1" customWidth="1"/>
    <col min="5891" max="5932" width="8.69921875" style="12" customWidth="1"/>
    <col min="5933" max="6144" width="8" style="12"/>
    <col min="6145" max="6145" width="19" style="12" bestFit="1" customWidth="1"/>
    <col min="6146" max="6146" width="28.19921875" style="12" bestFit="1" customWidth="1"/>
    <col min="6147" max="6188" width="8.69921875" style="12" customWidth="1"/>
    <col min="6189" max="6400" width="8" style="12"/>
    <col min="6401" max="6401" width="19" style="12" bestFit="1" customWidth="1"/>
    <col min="6402" max="6402" width="28.19921875" style="12" bestFit="1" customWidth="1"/>
    <col min="6403" max="6444" width="8.69921875" style="12" customWidth="1"/>
    <col min="6445" max="6656" width="8" style="12"/>
    <col min="6657" max="6657" width="19" style="12" bestFit="1" customWidth="1"/>
    <col min="6658" max="6658" width="28.19921875" style="12" bestFit="1" customWidth="1"/>
    <col min="6659" max="6700" width="8.69921875" style="12" customWidth="1"/>
    <col min="6701" max="6912" width="8" style="12"/>
    <col min="6913" max="6913" width="19" style="12" bestFit="1" customWidth="1"/>
    <col min="6914" max="6914" width="28.19921875" style="12" bestFit="1" customWidth="1"/>
    <col min="6915" max="6956" width="8.69921875" style="12" customWidth="1"/>
    <col min="6957" max="7168" width="8" style="12"/>
    <col min="7169" max="7169" width="19" style="12" bestFit="1" customWidth="1"/>
    <col min="7170" max="7170" width="28.19921875" style="12" bestFit="1" customWidth="1"/>
    <col min="7171" max="7212" width="8.69921875" style="12" customWidth="1"/>
    <col min="7213" max="7424" width="8" style="12"/>
    <col min="7425" max="7425" width="19" style="12" bestFit="1" customWidth="1"/>
    <col min="7426" max="7426" width="28.19921875" style="12" bestFit="1" customWidth="1"/>
    <col min="7427" max="7468" width="8.69921875" style="12" customWidth="1"/>
    <col min="7469" max="7680" width="8" style="12"/>
    <col min="7681" max="7681" width="19" style="12" bestFit="1" customWidth="1"/>
    <col min="7682" max="7682" width="28.19921875" style="12" bestFit="1" customWidth="1"/>
    <col min="7683" max="7724" width="8.69921875" style="12" customWidth="1"/>
    <col min="7725" max="7936" width="8" style="12"/>
    <col min="7937" max="7937" width="19" style="12" bestFit="1" customWidth="1"/>
    <col min="7938" max="7938" width="28.19921875" style="12" bestFit="1" customWidth="1"/>
    <col min="7939" max="7980" width="8.69921875" style="12" customWidth="1"/>
    <col min="7981" max="8192" width="8" style="12"/>
    <col min="8193" max="8193" width="19" style="12" bestFit="1" customWidth="1"/>
    <col min="8194" max="8194" width="28.19921875" style="12" bestFit="1" customWidth="1"/>
    <col min="8195" max="8236" width="8.69921875" style="12" customWidth="1"/>
    <col min="8237" max="8448" width="8" style="12"/>
    <col min="8449" max="8449" width="19" style="12" bestFit="1" customWidth="1"/>
    <col min="8450" max="8450" width="28.19921875" style="12" bestFit="1" customWidth="1"/>
    <col min="8451" max="8492" width="8.69921875" style="12" customWidth="1"/>
    <col min="8493" max="8704" width="8" style="12"/>
    <col min="8705" max="8705" width="19" style="12" bestFit="1" customWidth="1"/>
    <col min="8706" max="8706" width="28.19921875" style="12" bestFit="1" customWidth="1"/>
    <col min="8707" max="8748" width="8.69921875" style="12" customWidth="1"/>
    <col min="8749" max="8960" width="8" style="12"/>
    <col min="8961" max="8961" width="19" style="12" bestFit="1" customWidth="1"/>
    <col min="8962" max="8962" width="28.19921875" style="12" bestFit="1" customWidth="1"/>
    <col min="8963" max="9004" width="8.69921875" style="12" customWidth="1"/>
    <col min="9005" max="9216" width="8" style="12"/>
    <col min="9217" max="9217" width="19" style="12" bestFit="1" customWidth="1"/>
    <col min="9218" max="9218" width="28.19921875" style="12" bestFit="1" customWidth="1"/>
    <col min="9219" max="9260" width="8.69921875" style="12" customWidth="1"/>
    <col min="9261" max="9472" width="8" style="12"/>
    <col min="9473" max="9473" width="19" style="12" bestFit="1" customWidth="1"/>
    <col min="9474" max="9474" width="28.19921875" style="12" bestFit="1" customWidth="1"/>
    <col min="9475" max="9516" width="8.69921875" style="12" customWidth="1"/>
    <col min="9517" max="9728" width="8" style="12"/>
    <col min="9729" max="9729" width="19" style="12" bestFit="1" customWidth="1"/>
    <col min="9730" max="9730" width="28.19921875" style="12" bestFit="1" customWidth="1"/>
    <col min="9731" max="9772" width="8.69921875" style="12" customWidth="1"/>
    <col min="9773" max="9984" width="8" style="12"/>
    <col min="9985" max="9985" width="19" style="12" bestFit="1" customWidth="1"/>
    <col min="9986" max="9986" width="28.19921875" style="12" bestFit="1" customWidth="1"/>
    <col min="9987" max="10028" width="8.69921875" style="12" customWidth="1"/>
    <col min="10029" max="10240" width="8" style="12"/>
    <col min="10241" max="10241" width="19" style="12" bestFit="1" customWidth="1"/>
    <col min="10242" max="10242" width="28.19921875" style="12" bestFit="1" customWidth="1"/>
    <col min="10243" max="10284" width="8.69921875" style="12" customWidth="1"/>
    <col min="10285" max="10496" width="8" style="12"/>
    <col min="10497" max="10497" width="19" style="12" bestFit="1" customWidth="1"/>
    <col min="10498" max="10498" width="28.19921875" style="12" bestFit="1" customWidth="1"/>
    <col min="10499" max="10540" width="8.69921875" style="12" customWidth="1"/>
    <col min="10541" max="10752" width="8" style="12"/>
    <col min="10753" max="10753" width="19" style="12" bestFit="1" customWidth="1"/>
    <col min="10754" max="10754" width="28.19921875" style="12" bestFit="1" customWidth="1"/>
    <col min="10755" max="10796" width="8.69921875" style="12" customWidth="1"/>
    <col min="10797" max="11008" width="8" style="12"/>
    <col min="11009" max="11009" width="19" style="12" bestFit="1" customWidth="1"/>
    <col min="11010" max="11010" width="28.19921875" style="12" bestFit="1" customWidth="1"/>
    <col min="11011" max="11052" width="8.69921875" style="12" customWidth="1"/>
    <col min="11053" max="11264" width="8" style="12"/>
    <col min="11265" max="11265" width="19" style="12" bestFit="1" customWidth="1"/>
    <col min="11266" max="11266" width="28.19921875" style="12" bestFit="1" customWidth="1"/>
    <col min="11267" max="11308" width="8.69921875" style="12" customWidth="1"/>
    <col min="11309" max="11520" width="8" style="12"/>
    <col min="11521" max="11521" width="19" style="12" bestFit="1" customWidth="1"/>
    <col min="11522" max="11522" width="28.19921875" style="12" bestFit="1" customWidth="1"/>
    <col min="11523" max="11564" width="8.69921875" style="12" customWidth="1"/>
    <col min="11565" max="11776" width="8" style="12"/>
    <col min="11777" max="11777" width="19" style="12" bestFit="1" customWidth="1"/>
    <col min="11778" max="11778" width="28.19921875" style="12" bestFit="1" customWidth="1"/>
    <col min="11779" max="11820" width="8.69921875" style="12" customWidth="1"/>
    <col min="11821" max="12032" width="8" style="12"/>
    <col min="12033" max="12033" width="19" style="12" bestFit="1" customWidth="1"/>
    <col min="12034" max="12034" width="28.19921875" style="12" bestFit="1" customWidth="1"/>
    <col min="12035" max="12076" width="8.69921875" style="12" customWidth="1"/>
    <col min="12077" max="12288" width="8" style="12"/>
    <col min="12289" max="12289" width="19" style="12" bestFit="1" customWidth="1"/>
    <col min="12290" max="12290" width="28.19921875" style="12" bestFit="1" customWidth="1"/>
    <col min="12291" max="12332" width="8.69921875" style="12" customWidth="1"/>
    <col min="12333" max="12544" width="8" style="12"/>
    <col min="12545" max="12545" width="19" style="12" bestFit="1" customWidth="1"/>
    <col min="12546" max="12546" width="28.19921875" style="12" bestFit="1" customWidth="1"/>
    <col min="12547" max="12588" width="8.69921875" style="12" customWidth="1"/>
    <col min="12589" max="12800" width="8" style="12"/>
    <col min="12801" max="12801" width="19" style="12" bestFit="1" customWidth="1"/>
    <col min="12802" max="12802" width="28.19921875" style="12" bestFit="1" customWidth="1"/>
    <col min="12803" max="12844" width="8.69921875" style="12" customWidth="1"/>
    <col min="12845" max="13056" width="8" style="12"/>
    <col min="13057" max="13057" width="19" style="12" bestFit="1" customWidth="1"/>
    <col min="13058" max="13058" width="28.19921875" style="12" bestFit="1" customWidth="1"/>
    <col min="13059" max="13100" width="8.69921875" style="12" customWidth="1"/>
    <col min="13101" max="13312" width="8" style="12"/>
    <col min="13313" max="13313" width="19" style="12" bestFit="1" customWidth="1"/>
    <col min="13314" max="13314" width="28.19921875" style="12" bestFit="1" customWidth="1"/>
    <col min="13315" max="13356" width="8.69921875" style="12" customWidth="1"/>
    <col min="13357" max="13568" width="8" style="12"/>
    <col min="13569" max="13569" width="19" style="12" bestFit="1" customWidth="1"/>
    <col min="13570" max="13570" width="28.19921875" style="12" bestFit="1" customWidth="1"/>
    <col min="13571" max="13612" width="8.69921875" style="12" customWidth="1"/>
    <col min="13613" max="13824" width="8" style="12"/>
    <col min="13825" max="13825" width="19" style="12" bestFit="1" customWidth="1"/>
    <col min="13826" max="13826" width="28.19921875" style="12" bestFit="1" customWidth="1"/>
    <col min="13827" max="13868" width="8.69921875" style="12" customWidth="1"/>
    <col min="13869" max="14080" width="8" style="12"/>
    <col min="14081" max="14081" width="19" style="12" bestFit="1" customWidth="1"/>
    <col min="14082" max="14082" width="28.19921875" style="12" bestFit="1" customWidth="1"/>
    <col min="14083" max="14124" width="8.69921875" style="12" customWidth="1"/>
    <col min="14125" max="14336" width="8" style="12"/>
    <col min="14337" max="14337" width="19" style="12" bestFit="1" customWidth="1"/>
    <col min="14338" max="14338" width="28.19921875" style="12" bestFit="1" customWidth="1"/>
    <col min="14339" max="14380" width="8.69921875" style="12" customWidth="1"/>
    <col min="14381" max="14592" width="8" style="12"/>
    <col min="14593" max="14593" width="19" style="12" bestFit="1" customWidth="1"/>
    <col min="14594" max="14594" width="28.19921875" style="12" bestFit="1" customWidth="1"/>
    <col min="14595" max="14636" width="8.69921875" style="12" customWidth="1"/>
    <col min="14637" max="14848" width="8" style="12"/>
    <col min="14849" max="14849" width="19" style="12" bestFit="1" customWidth="1"/>
    <col min="14850" max="14850" width="28.19921875" style="12" bestFit="1" customWidth="1"/>
    <col min="14851" max="14892" width="8.69921875" style="12" customWidth="1"/>
    <col min="14893" max="15104" width="8" style="12"/>
    <col min="15105" max="15105" width="19" style="12" bestFit="1" customWidth="1"/>
    <col min="15106" max="15106" width="28.19921875" style="12" bestFit="1" customWidth="1"/>
    <col min="15107" max="15148" width="8.69921875" style="12" customWidth="1"/>
    <col min="15149" max="15360" width="8" style="12"/>
    <col min="15361" max="15361" width="19" style="12" bestFit="1" customWidth="1"/>
    <col min="15362" max="15362" width="28.19921875" style="12" bestFit="1" customWidth="1"/>
    <col min="15363" max="15404" width="8.69921875" style="12" customWidth="1"/>
    <col min="15405" max="15616" width="8" style="12"/>
    <col min="15617" max="15617" width="19" style="12" bestFit="1" customWidth="1"/>
    <col min="15618" max="15618" width="28.19921875" style="12" bestFit="1" customWidth="1"/>
    <col min="15619" max="15660" width="8.69921875" style="12" customWidth="1"/>
    <col min="15661" max="15872" width="8" style="12"/>
    <col min="15873" max="15873" width="19" style="12" bestFit="1" customWidth="1"/>
    <col min="15874" max="15874" width="28.19921875" style="12" bestFit="1" customWidth="1"/>
    <col min="15875" max="15916" width="8.69921875" style="12" customWidth="1"/>
    <col min="15917" max="16128" width="8" style="12"/>
    <col min="16129" max="16129" width="19" style="12" bestFit="1" customWidth="1"/>
    <col min="16130" max="16130" width="28.19921875" style="12" bestFit="1" customWidth="1"/>
    <col min="16131" max="16172" width="8.69921875" style="12" customWidth="1"/>
    <col min="16173" max="16384" width="8" style="12"/>
  </cols>
  <sheetData>
    <row r="1" spans="1:45" ht="33.75" customHeight="1" x14ac:dyDescent="0.25">
      <c r="A1" s="295" t="s">
        <v>405</v>
      </c>
      <c r="K1" s="196" t="s">
        <v>366</v>
      </c>
      <c r="L1" s="233"/>
    </row>
    <row r="2" spans="1:45" s="41" customFormat="1" ht="10.5" x14ac:dyDescent="0.25">
      <c r="A2" s="234"/>
      <c r="B2" s="102"/>
      <c r="C2" s="103" t="s">
        <v>31</v>
      </c>
      <c r="D2" s="104"/>
      <c r="E2" s="105"/>
      <c r="F2" s="105"/>
      <c r="G2" s="105"/>
      <c r="H2" s="105"/>
      <c r="I2" s="105"/>
      <c r="J2" s="103" t="s">
        <v>32</v>
      </c>
      <c r="K2" s="104"/>
      <c r="L2" s="105"/>
      <c r="M2" s="105"/>
      <c r="N2" s="105"/>
      <c r="O2" s="105"/>
      <c r="P2" s="105"/>
      <c r="Q2" s="103" t="s">
        <v>33</v>
      </c>
      <c r="R2" s="104"/>
      <c r="S2" s="105"/>
      <c r="T2" s="105"/>
      <c r="U2" s="105"/>
      <c r="V2" s="105"/>
      <c r="W2" s="105"/>
      <c r="X2" s="103" t="s">
        <v>34</v>
      </c>
      <c r="Y2" s="104"/>
      <c r="Z2" s="105"/>
      <c r="AA2" s="105"/>
      <c r="AB2" s="105"/>
      <c r="AC2" s="105"/>
      <c r="AD2" s="105"/>
      <c r="AE2" s="103" t="s">
        <v>35</v>
      </c>
      <c r="AF2" s="104"/>
      <c r="AG2" s="105"/>
      <c r="AH2" s="105"/>
      <c r="AI2" s="105"/>
      <c r="AJ2" s="105"/>
      <c r="AK2" s="105"/>
      <c r="AL2" s="103" t="s">
        <v>36</v>
      </c>
      <c r="AM2" s="104"/>
      <c r="AN2" s="105"/>
      <c r="AO2" s="105"/>
      <c r="AP2" s="105"/>
      <c r="AQ2" s="105"/>
      <c r="AR2" s="105"/>
    </row>
    <row r="3" spans="1:45" s="41" customFormat="1" ht="10.5" x14ac:dyDescent="0.25">
      <c r="B3" s="56" t="s">
        <v>38</v>
      </c>
      <c r="C3" s="41" t="s">
        <v>39</v>
      </c>
      <c r="D3" s="41" t="s">
        <v>13</v>
      </c>
      <c r="E3" s="106" t="s">
        <v>40</v>
      </c>
      <c r="F3" s="106" t="s">
        <v>370</v>
      </c>
      <c r="G3" s="106" t="s">
        <v>371</v>
      </c>
      <c r="H3" s="106" t="s">
        <v>298</v>
      </c>
      <c r="I3" s="106" t="s">
        <v>145</v>
      </c>
      <c r="J3" s="41" t="s">
        <v>39</v>
      </c>
      <c r="K3" s="41" t="s">
        <v>13</v>
      </c>
      <c r="L3" s="106" t="s">
        <v>40</v>
      </c>
      <c r="M3" s="106" t="s">
        <v>370</v>
      </c>
      <c r="N3" s="106" t="s">
        <v>371</v>
      </c>
      <c r="O3" s="106" t="s">
        <v>298</v>
      </c>
      <c r="P3" s="106" t="s">
        <v>145</v>
      </c>
      <c r="Q3" s="41" t="s">
        <v>39</v>
      </c>
      <c r="R3" s="41" t="s">
        <v>13</v>
      </c>
      <c r="S3" s="106" t="s">
        <v>40</v>
      </c>
      <c r="T3" s="106" t="s">
        <v>370</v>
      </c>
      <c r="U3" s="106" t="s">
        <v>371</v>
      </c>
      <c r="V3" s="106" t="s">
        <v>298</v>
      </c>
      <c r="W3" s="106" t="s">
        <v>145</v>
      </c>
      <c r="X3" s="41" t="s">
        <v>39</v>
      </c>
      <c r="Y3" s="41" t="s">
        <v>13</v>
      </c>
      <c r="Z3" s="106" t="s">
        <v>40</v>
      </c>
      <c r="AA3" s="106" t="s">
        <v>370</v>
      </c>
      <c r="AB3" s="106" t="s">
        <v>371</v>
      </c>
      <c r="AC3" s="106" t="s">
        <v>298</v>
      </c>
      <c r="AD3" s="106" t="s">
        <v>145</v>
      </c>
      <c r="AE3" s="41" t="s">
        <v>39</v>
      </c>
      <c r="AF3" s="41" t="s">
        <v>13</v>
      </c>
      <c r="AG3" s="106" t="s">
        <v>40</v>
      </c>
      <c r="AH3" s="106" t="s">
        <v>370</v>
      </c>
      <c r="AI3" s="106" t="s">
        <v>371</v>
      </c>
      <c r="AJ3" s="106" t="s">
        <v>298</v>
      </c>
      <c r="AK3" s="106" t="s">
        <v>145</v>
      </c>
      <c r="AL3" s="41" t="s">
        <v>39</v>
      </c>
      <c r="AM3" s="41" t="s">
        <v>13</v>
      </c>
      <c r="AN3" s="106" t="s">
        <v>40</v>
      </c>
      <c r="AO3" s="106" t="s">
        <v>370</v>
      </c>
      <c r="AP3" s="106" t="s">
        <v>371</v>
      </c>
      <c r="AQ3" s="106" t="s">
        <v>298</v>
      </c>
      <c r="AR3" s="106" t="s">
        <v>145</v>
      </c>
      <c r="AS3" s="106" t="s">
        <v>433</v>
      </c>
    </row>
    <row r="4" spans="1:45" ht="10" x14ac:dyDescent="0.2">
      <c r="A4" s="12" t="s">
        <v>16</v>
      </c>
      <c r="B4" s="12" t="s">
        <v>148</v>
      </c>
      <c r="C4" s="114">
        <v>263</v>
      </c>
      <c r="D4" s="115">
        <v>340</v>
      </c>
      <c r="E4" s="116">
        <v>-8.1081081081081086E-2</v>
      </c>
      <c r="F4" s="115">
        <v>300</v>
      </c>
      <c r="G4" s="115">
        <v>380</v>
      </c>
      <c r="H4" s="116">
        <v>4.6153846153846156E-2</v>
      </c>
      <c r="I4" s="116">
        <v>9.2307692307692316E-3</v>
      </c>
      <c r="J4" s="114">
        <v>225</v>
      </c>
      <c r="K4" s="115">
        <v>460</v>
      </c>
      <c r="L4" s="116">
        <v>-0.11538461538461539</v>
      </c>
      <c r="M4" s="115">
        <v>400</v>
      </c>
      <c r="N4" s="115">
        <v>550</v>
      </c>
      <c r="O4" s="116">
        <v>0</v>
      </c>
      <c r="P4" s="116">
        <v>0</v>
      </c>
      <c r="Q4" s="114">
        <v>21</v>
      </c>
      <c r="R4" s="115">
        <v>725</v>
      </c>
      <c r="S4" s="116">
        <v>-0.12965186074429771</v>
      </c>
      <c r="T4" s="115">
        <v>665</v>
      </c>
      <c r="U4" s="115">
        <v>850</v>
      </c>
      <c r="V4" s="116">
        <v>-3.3333333333333333E-2</v>
      </c>
      <c r="W4" s="116">
        <v>-6.6666666666666662E-3</v>
      </c>
      <c r="X4" s="114">
        <v>95</v>
      </c>
      <c r="Y4" s="115">
        <v>650</v>
      </c>
      <c r="Z4" s="116">
        <v>-4.4117647058823532E-2</v>
      </c>
      <c r="AA4" s="115">
        <v>570</v>
      </c>
      <c r="AB4" s="115">
        <v>725</v>
      </c>
      <c r="AC4" s="116">
        <v>3.1746031746031744E-2</v>
      </c>
      <c r="AD4" s="116">
        <v>6.3492063492063492E-3</v>
      </c>
      <c r="AE4" s="114">
        <v>108</v>
      </c>
      <c r="AF4" s="115">
        <v>885</v>
      </c>
      <c r="AG4" s="116">
        <v>-0.115</v>
      </c>
      <c r="AH4" s="115">
        <v>738</v>
      </c>
      <c r="AI4" s="115">
        <v>930</v>
      </c>
      <c r="AJ4" s="116">
        <v>1.7241379310344827E-2</v>
      </c>
      <c r="AK4" s="116">
        <v>3.4482758620689655E-3</v>
      </c>
      <c r="AL4" s="114">
        <v>37</v>
      </c>
      <c r="AM4" s="115">
        <v>1150</v>
      </c>
      <c r="AN4" s="116">
        <v>-0.11538461538461539</v>
      </c>
      <c r="AO4" s="115">
        <v>930</v>
      </c>
      <c r="AP4" s="115">
        <v>1475</v>
      </c>
      <c r="AQ4" s="116">
        <v>-5.9689288634505316E-2</v>
      </c>
      <c r="AR4" s="116">
        <v>-1.1937857726901063E-2</v>
      </c>
      <c r="AS4" s="81" t="s">
        <v>345</v>
      </c>
    </row>
    <row r="5" spans="1:45" ht="10" x14ac:dyDescent="0.2">
      <c r="B5" s="12" t="s">
        <v>149</v>
      </c>
      <c r="C5" s="114">
        <v>206</v>
      </c>
      <c r="D5" s="115">
        <v>350</v>
      </c>
      <c r="E5" s="116">
        <v>-6.6666666666666666E-2</v>
      </c>
      <c r="F5" s="115">
        <v>315</v>
      </c>
      <c r="G5" s="115">
        <v>390</v>
      </c>
      <c r="H5" s="116">
        <v>0.12903225806451613</v>
      </c>
      <c r="I5" s="116">
        <v>2.5806451612903226E-2</v>
      </c>
      <c r="J5" s="114">
        <v>365</v>
      </c>
      <c r="K5" s="115">
        <v>450</v>
      </c>
      <c r="L5" s="116">
        <v>-0.1</v>
      </c>
      <c r="M5" s="115">
        <v>395</v>
      </c>
      <c r="N5" s="115">
        <v>550</v>
      </c>
      <c r="O5" s="116">
        <v>0.125</v>
      </c>
      <c r="P5" s="116">
        <v>2.5000000000000001E-2</v>
      </c>
      <c r="Q5" s="114">
        <v>64</v>
      </c>
      <c r="R5" s="115">
        <v>700</v>
      </c>
      <c r="S5" s="116">
        <v>-0.125</v>
      </c>
      <c r="T5" s="115">
        <v>568</v>
      </c>
      <c r="U5" s="115">
        <v>800</v>
      </c>
      <c r="V5" s="116">
        <v>0.19658119658119658</v>
      </c>
      <c r="W5" s="116">
        <v>3.9316239316239315E-2</v>
      </c>
      <c r="X5" s="114">
        <v>47</v>
      </c>
      <c r="Y5" s="115">
        <v>600</v>
      </c>
      <c r="Z5" s="116">
        <v>-7.6923076923076927E-2</v>
      </c>
      <c r="AA5" s="115">
        <v>540</v>
      </c>
      <c r="AB5" s="115">
        <v>690</v>
      </c>
      <c r="AC5" s="116">
        <v>1.6949152542372881E-2</v>
      </c>
      <c r="AD5" s="116">
        <v>3.3898305084745762E-3</v>
      </c>
      <c r="AE5" s="114">
        <v>52</v>
      </c>
      <c r="AF5" s="115">
        <v>860</v>
      </c>
      <c r="AG5" s="116">
        <v>-7.0270270270270274E-2</v>
      </c>
      <c r="AH5" s="115">
        <v>728</v>
      </c>
      <c r="AI5" s="115">
        <v>830</v>
      </c>
      <c r="AJ5" s="116">
        <v>7.7694235588972427E-2</v>
      </c>
      <c r="AK5" s="116">
        <v>1.5538847117794486E-2</v>
      </c>
      <c r="AL5" s="114">
        <v>19</v>
      </c>
      <c r="AM5" s="115">
        <v>1000</v>
      </c>
      <c r="AN5" s="116">
        <v>-2.4390243902439025E-2</v>
      </c>
      <c r="AO5" s="115">
        <v>830</v>
      </c>
      <c r="AP5" s="115">
        <v>1250</v>
      </c>
      <c r="AQ5" s="116">
        <v>-0.2857142857142857</v>
      </c>
      <c r="AR5" s="116">
        <v>-5.7142857142857141E-2</v>
      </c>
      <c r="AS5" s="81" t="s">
        <v>345</v>
      </c>
    </row>
    <row r="6" spans="1:45" ht="10" x14ac:dyDescent="0.2">
      <c r="B6" s="12" t="s">
        <v>150</v>
      </c>
      <c r="C6" s="114">
        <v>68</v>
      </c>
      <c r="D6" s="115">
        <v>338</v>
      </c>
      <c r="E6" s="116">
        <v>-6.8870523415977963E-2</v>
      </c>
      <c r="F6" s="115">
        <v>310</v>
      </c>
      <c r="G6" s="115">
        <v>378</v>
      </c>
      <c r="H6" s="116">
        <v>-3.4285714285714287E-2</v>
      </c>
      <c r="I6" s="116">
        <v>-6.8571428571428577E-3</v>
      </c>
      <c r="J6" s="114">
        <v>104</v>
      </c>
      <c r="K6" s="115">
        <v>440</v>
      </c>
      <c r="L6" s="116">
        <v>-0.10204081632653061</v>
      </c>
      <c r="M6" s="115">
        <v>400</v>
      </c>
      <c r="N6" s="115">
        <v>500</v>
      </c>
      <c r="O6" s="116">
        <v>0</v>
      </c>
      <c r="P6" s="116">
        <v>0</v>
      </c>
      <c r="Q6" s="114">
        <v>18</v>
      </c>
      <c r="R6" s="115">
        <v>630</v>
      </c>
      <c r="S6" s="116">
        <v>-1.5625E-2</v>
      </c>
      <c r="T6" s="115">
        <v>525</v>
      </c>
      <c r="U6" s="115">
        <v>700</v>
      </c>
      <c r="V6" s="116">
        <v>4.1322314049586778E-2</v>
      </c>
      <c r="W6" s="116">
        <v>8.2644628099173556E-3</v>
      </c>
      <c r="X6" s="114">
        <v>141</v>
      </c>
      <c r="Y6" s="115">
        <v>580</v>
      </c>
      <c r="Z6" s="116">
        <v>-4.9180327868852458E-2</v>
      </c>
      <c r="AA6" s="115">
        <v>530</v>
      </c>
      <c r="AB6" s="115">
        <v>650</v>
      </c>
      <c r="AC6" s="116">
        <v>7.407407407407407E-2</v>
      </c>
      <c r="AD6" s="116">
        <v>1.4814814814814814E-2</v>
      </c>
      <c r="AE6" s="114">
        <v>103</v>
      </c>
      <c r="AF6" s="115">
        <v>750</v>
      </c>
      <c r="AG6" s="116">
        <v>-2.5974025974025976E-2</v>
      </c>
      <c r="AH6" s="115">
        <v>670</v>
      </c>
      <c r="AI6" s="115">
        <v>855</v>
      </c>
      <c r="AJ6" s="116">
        <v>0.16640746500777606</v>
      </c>
      <c r="AK6" s="116">
        <v>3.328149300155521E-2</v>
      </c>
      <c r="AL6" s="114">
        <v>20</v>
      </c>
      <c r="AM6" s="115">
        <v>925</v>
      </c>
      <c r="AN6" s="116">
        <v>-9.3137254901960786E-2</v>
      </c>
      <c r="AO6" s="115">
        <v>855</v>
      </c>
      <c r="AP6" s="115">
        <v>1010</v>
      </c>
      <c r="AQ6" s="116">
        <v>3.9325842696629212E-2</v>
      </c>
      <c r="AR6" s="116">
        <v>7.8651685393258432E-3</v>
      </c>
      <c r="AS6" s="81" t="s">
        <v>345</v>
      </c>
    </row>
    <row r="7" spans="1:45" ht="10" x14ac:dyDescent="0.2">
      <c r="B7" s="12" t="s">
        <v>151</v>
      </c>
      <c r="C7" s="114">
        <v>2097</v>
      </c>
      <c r="D7" s="115">
        <v>300</v>
      </c>
      <c r="E7" s="116">
        <v>-0.16666666666666666</v>
      </c>
      <c r="F7" s="115">
        <v>235</v>
      </c>
      <c r="G7" s="115">
        <v>349</v>
      </c>
      <c r="H7" s="116">
        <v>-9.0909090909090912E-2</v>
      </c>
      <c r="I7" s="116">
        <v>-1.8181818181818181E-2</v>
      </c>
      <c r="J7" s="114">
        <v>1464</v>
      </c>
      <c r="K7" s="115">
        <v>400</v>
      </c>
      <c r="L7" s="116">
        <v>-0.27272727272727271</v>
      </c>
      <c r="M7" s="115">
        <v>350</v>
      </c>
      <c r="N7" s="115">
        <v>475</v>
      </c>
      <c r="O7" s="116">
        <v>-0.17525773195876287</v>
      </c>
      <c r="P7" s="116">
        <v>-3.5051546391752578E-2</v>
      </c>
      <c r="Q7" s="114">
        <v>143</v>
      </c>
      <c r="R7" s="115">
        <v>620</v>
      </c>
      <c r="S7" s="116">
        <v>-0.17333333333333334</v>
      </c>
      <c r="T7" s="115">
        <v>530</v>
      </c>
      <c r="U7" s="115">
        <v>700</v>
      </c>
      <c r="V7" s="116">
        <v>-4.6153846153846156E-2</v>
      </c>
      <c r="W7" s="116">
        <v>-9.2307692307692316E-3</v>
      </c>
      <c r="X7" s="114">
        <v>75</v>
      </c>
      <c r="Y7" s="115">
        <v>550</v>
      </c>
      <c r="Z7" s="116">
        <v>-8.3333333333333329E-2</v>
      </c>
      <c r="AA7" s="115">
        <v>500</v>
      </c>
      <c r="AB7" s="115">
        <v>640</v>
      </c>
      <c r="AC7" s="116">
        <v>4.7619047619047616E-2</v>
      </c>
      <c r="AD7" s="116">
        <v>9.5238095238095229E-3</v>
      </c>
      <c r="AE7" s="114">
        <v>73</v>
      </c>
      <c r="AF7" s="115">
        <v>720</v>
      </c>
      <c r="AG7" s="116">
        <v>-8.8607594936708861E-2</v>
      </c>
      <c r="AH7" s="115">
        <v>690</v>
      </c>
      <c r="AI7" s="115">
        <v>850</v>
      </c>
      <c r="AJ7" s="116">
        <v>1.4084507042253521E-2</v>
      </c>
      <c r="AK7" s="116">
        <v>2.8169014084507044E-3</v>
      </c>
      <c r="AL7" s="114">
        <v>45</v>
      </c>
      <c r="AM7" s="115">
        <v>945</v>
      </c>
      <c r="AN7" s="116">
        <v>-1.5625E-2</v>
      </c>
      <c r="AO7" s="115">
        <v>850</v>
      </c>
      <c r="AP7" s="115">
        <v>1080</v>
      </c>
      <c r="AQ7" s="116">
        <v>0.11176470588235295</v>
      </c>
      <c r="AR7" s="116">
        <v>2.2352941176470589E-2</v>
      </c>
      <c r="AS7" s="81" t="s">
        <v>345</v>
      </c>
    </row>
    <row r="8" spans="1:45" ht="10" x14ac:dyDescent="0.2">
      <c r="B8" s="12" t="s">
        <v>152</v>
      </c>
      <c r="C8" s="114">
        <v>6961</v>
      </c>
      <c r="D8" s="115">
        <v>330</v>
      </c>
      <c r="E8" s="116">
        <v>-0.25</v>
      </c>
      <c r="F8" s="115">
        <v>290</v>
      </c>
      <c r="G8" s="115">
        <v>380</v>
      </c>
      <c r="H8" s="116">
        <v>-0.13157894736842105</v>
      </c>
      <c r="I8" s="116">
        <v>-2.6315789473684209E-2</v>
      </c>
      <c r="J8" s="114">
        <v>7495</v>
      </c>
      <c r="K8" s="115">
        <v>420</v>
      </c>
      <c r="L8" s="116">
        <v>-0.3</v>
      </c>
      <c r="M8" s="115">
        <v>370</v>
      </c>
      <c r="N8" s="115">
        <v>480</v>
      </c>
      <c r="O8" s="116">
        <v>-0.20754716981132076</v>
      </c>
      <c r="P8" s="116">
        <v>-4.1509433962264156E-2</v>
      </c>
      <c r="Q8" s="114">
        <v>785</v>
      </c>
      <c r="R8" s="115">
        <v>650</v>
      </c>
      <c r="S8" s="116">
        <v>-0.2441860465116279</v>
      </c>
      <c r="T8" s="115">
        <v>550</v>
      </c>
      <c r="U8" s="115">
        <v>750</v>
      </c>
      <c r="V8" s="116">
        <v>-0.14473684210526316</v>
      </c>
      <c r="W8" s="116">
        <v>-2.8947368421052631E-2</v>
      </c>
      <c r="X8" s="114" t="s">
        <v>41</v>
      </c>
      <c r="Y8" s="115" t="s">
        <v>41</v>
      </c>
      <c r="Z8" s="116" t="s">
        <v>41</v>
      </c>
      <c r="AA8" s="115" t="s">
        <v>41</v>
      </c>
      <c r="AB8" s="115" t="s">
        <v>41</v>
      </c>
      <c r="AC8" s="116" t="s">
        <v>41</v>
      </c>
      <c r="AD8" s="116" t="s">
        <v>41</v>
      </c>
      <c r="AE8" s="114" t="s">
        <v>41</v>
      </c>
      <c r="AF8" s="115" t="s">
        <v>41</v>
      </c>
      <c r="AG8" s="116" t="s">
        <v>41</v>
      </c>
      <c r="AH8" s="115" t="s">
        <v>41</v>
      </c>
      <c r="AI8" s="115">
        <v>600</v>
      </c>
      <c r="AJ8" s="116" t="s">
        <v>41</v>
      </c>
      <c r="AK8" s="116" t="s">
        <v>41</v>
      </c>
      <c r="AL8" s="114" t="s">
        <v>41</v>
      </c>
      <c r="AM8" s="115" t="s">
        <v>41</v>
      </c>
      <c r="AN8" s="116" t="s">
        <v>41</v>
      </c>
      <c r="AO8" s="115" t="s">
        <v>41</v>
      </c>
      <c r="AP8" s="115" t="s">
        <v>41</v>
      </c>
      <c r="AQ8" s="116" t="s">
        <v>41</v>
      </c>
      <c r="AR8" s="116" t="s">
        <v>41</v>
      </c>
      <c r="AS8" s="81" t="s">
        <v>345</v>
      </c>
    </row>
    <row r="9" spans="1:45" ht="10" x14ac:dyDescent="0.2">
      <c r="B9" s="12" t="s">
        <v>153</v>
      </c>
      <c r="C9" s="114">
        <v>837</v>
      </c>
      <c r="D9" s="115">
        <v>370</v>
      </c>
      <c r="E9" s="116">
        <v>-0.11904761904761904</v>
      </c>
      <c r="F9" s="115">
        <v>340</v>
      </c>
      <c r="G9" s="115">
        <v>400</v>
      </c>
      <c r="H9" s="116">
        <v>-1.3333333333333334E-2</v>
      </c>
      <c r="I9" s="116">
        <v>-2.666666666666667E-3</v>
      </c>
      <c r="J9" s="114">
        <v>996</v>
      </c>
      <c r="K9" s="115">
        <v>480</v>
      </c>
      <c r="L9" s="116">
        <v>-0.12727272727272726</v>
      </c>
      <c r="M9" s="115">
        <v>420</v>
      </c>
      <c r="N9" s="115">
        <v>535</v>
      </c>
      <c r="O9" s="116">
        <v>-0.04</v>
      </c>
      <c r="P9" s="116">
        <v>-8.0000000000000002E-3</v>
      </c>
      <c r="Q9" s="114">
        <v>100</v>
      </c>
      <c r="R9" s="115">
        <v>753</v>
      </c>
      <c r="S9" s="116">
        <v>-5.8749999999999997E-2</v>
      </c>
      <c r="T9" s="115">
        <v>675</v>
      </c>
      <c r="U9" s="115">
        <v>850</v>
      </c>
      <c r="V9" s="116">
        <v>4.583333333333333E-2</v>
      </c>
      <c r="W9" s="116">
        <v>9.1666666666666667E-3</v>
      </c>
      <c r="X9" s="114">
        <v>158</v>
      </c>
      <c r="Y9" s="115">
        <v>590</v>
      </c>
      <c r="Z9" s="116">
        <v>-2.4793388429752067E-2</v>
      </c>
      <c r="AA9" s="115">
        <v>525</v>
      </c>
      <c r="AB9" s="115">
        <v>630</v>
      </c>
      <c r="AC9" s="116">
        <v>0.11320754716981132</v>
      </c>
      <c r="AD9" s="116">
        <v>2.2641509433962266E-2</v>
      </c>
      <c r="AE9" s="114">
        <v>118</v>
      </c>
      <c r="AF9" s="115">
        <v>735</v>
      </c>
      <c r="AG9" s="116">
        <v>-5.7692307692307696E-2</v>
      </c>
      <c r="AH9" s="115">
        <v>610</v>
      </c>
      <c r="AI9" s="115">
        <v>570</v>
      </c>
      <c r="AJ9" s="116">
        <v>0.11363636363636363</v>
      </c>
      <c r="AK9" s="116">
        <v>2.2727272727272728E-2</v>
      </c>
      <c r="AL9" s="114" t="s">
        <v>41</v>
      </c>
      <c r="AM9" s="115" t="s">
        <v>41</v>
      </c>
      <c r="AN9" s="116" t="s">
        <v>41</v>
      </c>
      <c r="AO9" s="115" t="s">
        <v>41</v>
      </c>
      <c r="AP9" s="115" t="s">
        <v>41</v>
      </c>
      <c r="AQ9" s="116" t="s">
        <v>41</v>
      </c>
      <c r="AR9" s="116" t="s">
        <v>41</v>
      </c>
      <c r="AS9" s="81" t="s">
        <v>345</v>
      </c>
    </row>
    <row r="10" spans="1:45" ht="10" x14ac:dyDescent="0.2">
      <c r="B10" s="12" t="s">
        <v>154</v>
      </c>
      <c r="C10" s="114">
        <v>1354</v>
      </c>
      <c r="D10" s="115">
        <v>350</v>
      </c>
      <c r="E10" s="116">
        <v>-0.25531914893617019</v>
      </c>
      <c r="F10" s="115">
        <v>320</v>
      </c>
      <c r="G10" s="115">
        <v>390</v>
      </c>
      <c r="H10" s="116">
        <v>-0.18604651162790697</v>
      </c>
      <c r="I10" s="116">
        <v>-3.7209302325581395E-2</v>
      </c>
      <c r="J10" s="114">
        <v>1844</v>
      </c>
      <c r="K10" s="115">
        <v>460</v>
      </c>
      <c r="L10" s="116">
        <v>-0.28125</v>
      </c>
      <c r="M10" s="115">
        <v>400</v>
      </c>
      <c r="N10" s="115">
        <v>545</v>
      </c>
      <c r="O10" s="116">
        <v>-0.16363636363636364</v>
      </c>
      <c r="P10" s="116">
        <v>-3.272727272727273E-2</v>
      </c>
      <c r="Q10" s="114">
        <v>226</v>
      </c>
      <c r="R10" s="115">
        <v>750</v>
      </c>
      <c r="S10" s="116">
        <v>-0.21052631578947367</v>
      </c>
      <c r="T10" s="115">
        <v>680</v>
      </c>
      <c r="U10" s="115">
        <v>850</v>
      </c>
      <c r="V10" s="116">
        <v>-0.21052631578947367</v>
      </c>
      <c r="W10" s="116">
        <v>-4.2105263157894736E-2</v>
      </c>
      <c r="X10" s="114" t="s">
        <v>41</v>
      </c>
      <c r="Y10" s="115" t="s">
        <v>41</v>
      </c>
      <c r="Z10" s="116" t="s">
        <v>41</v>
      </c>
      <c r="AA10" s="115" t="s">
        <v>41</v>
      </c>
      <c r="AB10" s="115" t="s">
        <v>41</v>
      </c>
      <c r="AC10" s="116" t="s">
        <v>41</v>
      </c>
      <c r="AD10" s="116" t="s">
        <v>41</v>
      </c>
      <c r="AE10" s="114" t="s">
        <v>41</v>
      </c>
      <c r="AF10" s="115" t="s">
        <v>41</v>
      </c>
      <c r="AG10" s="116" t="s">
        <v>41</v>
      </c>
      <c r="AH10" s="115" t="s">
        <v>41</v>
      </c>
      <c r="AI10" s="114" t="s">
        <v>41</v>
      </c>
      <c r="AJ10" s="115" t="s">
        <v>41</v>
      </c>
      <c r="AK10" s="116" t="s">
        <v>41</v>
      </c>
      <c r="AL10" s="114" t="s">
        <v>41</v>
      </c>
      <c r="AM10" s="115" t="s">
        <v>41</v>
      </c>
      <c r="AN10" s="116" t="s">
        <v>41</v>
      </c>
      <c r="AO10" s="115" t="s">
        <v>41</v>
      </c>
      <c r="AP10" s="115" t="s">
        <v>41</v>
      </c>
      <c r="AQ10" s="116" t="s">
        <v>41</v>
      </c>
      <c r="AR10" s="116" t="s">
        <v>41</v>
      </c>
      <c r="AS10" s="81" t="s">
        <v>345</v>
      </c>
    </row>
    <row r="11" spans="1:45" ht="10" x14ac:dyDescent="0.2">
      <c r="B11" s="12" t="s">
        <v>155</v>
      </c>
      <c r="C11" s="114">
        <v>250</v>
      </c>
      <c r="D11" s="115">
        <v>375</v>
      </c>
      <c r="E11" s="116">
        <v>-0.11764705882352941</v>
      </c>
      <c r="F11" s="115">
        <v>325</v>
      </c>
      <c r="G11" s="115">
        <v>430</v>
      </c>
      <c r="H11" s="116">
        <v>0</v>
      </c>
      <c r="I11" s="116">
        <v>0</v>
      </c>
      <c r="J11" s="114">
        <v>225</v>
      </c>
      <c r="K11" s="115">
        <v>520</v>
      </c>
      <c r="L11" s="116">
        <v>-0.17460317460317459</v>
      </c>
      <c r="M11" s="115">
        <v>450</v>
      </c>
      <c r="N11" s="115">
        <v>650</v>
      </c>
      <c r="O11" s="116">
        <v>-5.7361376673040155E-3</v>
      </c>
      <c r="P11" s="116">
        <v>-1.1472275334608031E-3</v>
      </c>
      <c r="Q11" s="114">
        <v>43</v>
      </c>
      <c r="R11" s="115">
        <v>840</v>
      </c>
      <c r="S11" s="116">
        <v>-7.6923076923076927E-2</v>
      </c>
      <c r="T11" s="115">
        <v>750</v>
      </c>
      <c r="U11" s="115">
        <v>1050</v>
      </c>
      <c r="V11" s="116">
        <v>7.2796934865900387E-2</v>
      </c>
      <c r="W11" s="116">
        <v>1.4559386973180077E-2</v>
      </c>
      <c r="X11" s="114" t="s">
        <v>41</v>
      </c>
      <c r="Y11" s="115" t="s">
        <v>41</v>
      </c>
      <c r="Z11" s="116" t="s">
        <v>41</v>
      </c>
      <c r="AA11" s="115" t="s">
        <v>41</v>
      </c>
      <c r="AB11" s="115" t="s">
        <v>41</v>
      </c>
      <c r="AC11" s="116" t="s">
        <v>41</v>
      </c>
      <c r="AD11" s="116" t="s">
        <v>41</v>
      </c>
      <c r="AE11" s="114">
        <v>14</v>
      </c>
      <c r="AF11" s="115">
        <v>1025</v>
      </c>
      <c r="AG11" s="116">
        <v>2.5000000000000001E-2</v>
      </c>
      <c r="AH11" s="115">
        <v>840</v>
      </c>
      <c r="AI11" s="115">
        <v>850</v>
      </c>
      <c r="AJ11" s="115">
        <v>0.12637362637362637</v>
      </c>
      <c r="AK11" s="115">
        <v>2.5274725274725275E-2</v>
      </c>
      <c r="AL11" s="114" t="s">
        <v>41</v>
      </c>
      <c r="AM11" s="115" t="s">
        <v>41</v>
      </c>
      <c r="AN11" s="116" t="s">
        <v>41</v>
      </c>
      <c r="AO11" s="115" t="s">
        <v>41</v>
      </c>
      <c r="AP11" s="115" t="s">
        <v>41</v>
      </c>
      <c r="AQ11" s="116" t="s">
        <v>41</v>
      </c>
      <c r="AR11" s="116" t="s">
        <v>41</v>
      </c>
      <c r="AS11" s="81" t="s">
        <v>345</v>
      </c>
    </row>
    <row r="12" spans="1:45" ht="10" x14ac:dyDescent="0.2">
      <c r="B12" s="12" t="s">
        <v>156</v>
      </c>
      <c r="C12" s="114">
        <v>456</v>
      </c>
      <c r="D12" s="115">
        <v>305</v>
      </c>
      <c r="E12" s="116">
        <v>-7.575757575757576E-2</v>
      </c>
      <c r="F12" s="115">
        <v>280</v>
      </c>
      <c r="G12" s="115">
        <v>350</v>
      </c>
      <c r="H12" s="116">
        <v>1.6666666666666666E-2</v>
      </c>
      <c r="I12" s="116">
        <v>3.3333333333333331E-3</v>
      </c>
      <c r="J12" s="114">
        <v>796</v>
      </c>
      <c r="K12" s="115">
        <v>400</v>
      </c>
      <c r="L12" s="116">
        <v>-0.1111111111111111</v>
      </c>
      <c r="M12" s="115">
        <v>360</v>
      </c>
      <c r="N12" s="115">
        <v>480</v>
      </c>
      <c r="O12" s="116">
        <v>2.5062656641604009E-3</v>
      </c>
      <c r="P12" s="116">
        <v>5.0125313283208019E-4</v>
      </c>
      <c r="Q12" s="114">
        <v>154</v>
      </c>
      <c r="R12" s="115">
        <v>525</v>
      </c>
      <c r="S12" s="116">
        <v>-0.125</v>
      </c>
      <c r="T12" s="115">
        <v>420</v>
      </c>
      <c r="U12" s="115">
        <v>625</v>
      </c>
      <c r="V12" s="116">
        <v>-4.5454545454545456E-2</v>
      </c>
      <c r="W12" s="116">
        <v>-9.0909090909090905E-3</v>
      </c>
      <c r="X12" s="114">
        <v>66</v>
      </c>
      <c r="Y12" s="115">
        <v>555</v>
      </c>
      <c r="Z12" s="116">
        <v>-0.10483870967741936</v>
      </c>
      <c r="AA12" s="115">
        <v>490</v>
      </c>
      <c r="AB12" s="115">
        <v>630</v>
      </c>
      <c r="AC12" s="116">
        <v>9.0909090909090905E-3</v>
      </c>
      <c r="AD12" s="116">
        <v>1.8181818181818182E-3</v>
      </c>
      <c r="AE12" s="114">
        <v>78</v>
      </c>
      <c r="AF12" s="115">
        <v>680</v>
      </c>
      <c r="AG12" s="116">
        <v>-9.9337748344370855E-2</v>
      </c>
      <c r="AH12" s="115">
        <v>600</v>
      </c>
      <c r="AI12" s="115">
        <v>525</v>
      </c>
      <c r="AJ12" s="116">
        <v>-2.8571428571428571E-2</v>
      </c>
      <c r="AK12" s="116">
        <v>-5.7142857142857143E-3</v>
      </c>
      <c r="AL12" s="114">
        <v>24</v>
      </c>
      <c r="AM12" s="115">
        <v>780</v>
      </c>
      <c r="AN12" s="116">
        <v>-0.20408163265306123</v>
      </c>
      <c r="AO12" s="115">
        <v>525</v>
      </c>
      <c r="AP12" s="115">
        <v>950</v>
      </c>
      <c r="AQ12" s="116">
        <v>-8.2352941176470587E-2</v>
      </c>
      <c r="AR12" s="116">
        <v>-1.6470588235294119E-2</v>
      </c>
      <c r="AS12" s="81" t="s">
        <v>345</v>
      </c>
    </row>
    <row r="13" spans="1:45" ht="10" x14ac:dyDescent="0.2">
      <c r="B13" s="12" t="s">
        <v>157</v>
      </c>
      <c r="C13" s="114">
        <v>450</v>
      </c>
      <c r="D13" s="115">
        <v>330</v>
      </c>
      <c r="E13" s="116">
        <v>-2.9411764705882353E-2</v>
      </c>
      <c r="F13" s="115">
        <v>300</v>
      </c>
      <c r="G13" s="115">
        <v>375</v>
      </c>
      <c r="H13" s="116">
        <v>6.4516129032258063E-2</v>
      </c>
      <c r="I13" s="116">
        <v>1.2903225806451613E-2</v>
      </c>
      <c r="J13" s="114">
        <v>920</v>
      </c>
      <c r="K13" s="115">
        <v>445</v>
      </c>
      <c r="L13" s="116">
        <v>-5.3191489361702128E-2</v>
      </c>
      <c r="M13" s="115">
        <v>390</v>
      </c>
      <c r="N13" s="115">
        <v>509</v>
      </c>
      <c r="O13" s="116">
        <v>3.4883720930232558E-2</v>
      </c>
      <c r="P13" s="116">
        <v>6.9767441860465115E-3</v>
      </c>
      <c r="Q13" s="114">
        <v>105</v>
      </c>
      <c r="R13" s="115">
        <v>595</v>
      </c>
      <c r="S13" s="116">
        <v>-0.14388489208633093</v>
      </c>
      <c r="T13" s="115">
        <v>500</v>
      </c>
      <c r="U13" s="115">
        <v>750</v>
      </c>
      <c r="V13" s="116">
        <v>-5.5555555555555552E-2</v>
      </c>
      <c r="W13" s="116">
        <v>-1.111111111111111E-2</v>
      </c>
      <c r="X13" s="114">
        <v>19</v>
      </c>
      <c r="Y13" s="115">
        <v>625</v>
      </c>
      <c r="Z13" s="116">
        <v>-3.8461538461538464E-2</v>
      </c>
      <c r="AA13" s="115">
        <v>575</v>
      </c>
      <c r="AB13" s="115">
        <v>730</v>
      </c>
      <c r="AC13" s="116">
        <v>-7.9365079365079361E-3</v>
      </c>
      <c r="AD13" s="116">
        <v>-1.5873015873015873E-3</v>
      </c>
      <c r="AE13" s="114">
        <v>71</v>
      </c>
      <c r="AF13" s="115">
        <v>850</v>
      </c>
      <c r="AG13" s="116">
        <v>3.6585365853658534E-2</v>
      </c>
      <c r="AH13" s="115">
        <v>750</v>
      </c>
      <c r="AI13" s="115">
        <v>1050</v>
      </c>
      <c r="AJ13" s="116">
        <v>5.8530510585305104E-2</v>
      </c>
      <c r="AK13" s="116">
        <v>1.170610211706102E-2</v>
      </c>
      <c r="AL13" s="114">
        <v>21</v>
      </c>
      <c r="AM13" s="115">
        <v>1300</v>
      </c>
      <c r="AN13" s="116">
        <v>0.23809523809523808</v>
      </c>
      <c r="AO13" s="115">
        <v>1050</v>
      </c>
      <c r="AP13" s="115">
        <v>1350</v>
      </c>
      <c r="AQ13" s="116">
        <v>0.18181818181818182</v>
      </c>
      <c r="AR13" s="116">
        <v>3.6363636363636362E-2</v>
      </c>
      <c r="AS13" s="81" t="s">
        <v>345</v>
      </c>
    </row>
    <row r="14" spans="1:45" ht="10" x14ac:dyDescent="0.2">
      <c r="B14" s="12" t="s">
        <v>158</v>
      </c>
      <c r="C14" s="114">
        <v>289</v>
      </c>
      <c r="D14" s="115">
        <v>380</v>
      </c>
      <c r="E14" s="116">
        <v>-9.5238095238095233E-2</v>
      </c>
      <c r="F14" s="115">
        <v>330</v>
      </c>
      <c r="G14" s="115">
        <v>425</v>
      </c>
      <c r="H14" s="116">
        <v>2.7027027027027029E-2</v>
      </c>
      <c r="I14" s="116">
        <v>5.4054054054054057E-3</v>
      </c>
      <c r="J14" s="114">
        <v>320</v>
      </c>
      <c r="K14" s="115">
        <v>565</v>
      </c>
      <c r="L14" s="116">
        <v>-5.8333333333333334E-2</v>
      </c>
      <c r="M14" s="115">
        <v>510</v>
      </c>
      <c r="N14" s="115">
        <v>640</v>
      </c>
      <c r="O14" s="116">
        <v>5.6074766355140186E-2</v>
      </c>
      <c r="P14" s="116">
        <v>1.1214953271028037E-2</v>
      </c>
      <c r="Q14" s="114">
        <v>34</v>
      </c>
      <c r="R14" s="115">
        <v>798</v>
      </c>
      <c r="S14" s="116">
        <v>-0.11333333333333333</v>
      </c>
      <c r="T14" s="115">
        <v>725</v>
      </c>
      <c r="U14" s="115">
        <v>975</v>
      </c>
      <c r="V14" s="116">
        <v>8.7193460490463212E-2</v>
      </c>
      <c r="W14" s="116">
        <v>1.7438692098092644E-2</v>
      </c>
      <c r="X14" s="114">
        <v>89</v>
      </c>
      <c r="Y14" s="115">
        <v>610</v>
      </c>
      <c r="Z14" s="116">
        <v>-6.1538461538461542E-2</v>
      </c>
      <c r="AA14" s="115">
        <v>570</v>
      </c>
      <c r="AB14" s="115">
        <v>700</v>
      </c>
      <c r="AC14" s="116">
        <v>1.6666666666666666E-2</v>
      </c>
      <c r="AD14" s="116">
        <v>3.3333333333333331E-3</v>
      </c>
      <c r="AE14" s="114">
        <v>57</v>
      </c>
      <c r="AF14" s="115">
        <v>825</v>
      </c>
      <c r="AG14" s="116">
        <v>-0.13157894736842105</v>
      </c>
      <c r="AH14" s="115">
        <v>720</v>
      </c>
      <c r="AI14" s="115">
        <v>815</v>
      </c>
      <c r="AJ14" s="116">
        <v>0.11486486486486487</v>
      </c>
      <c r="AK14" s="116">
        <v>2.2972972972972974E-2</v>
      </c>
      <c r="AL14" s="114">
        <v>17</v>
      </c>
      <c r="AM14" s="115">
        <v>920</v>
      </c>
      <c r="AN14" s="116">
        <v>-0.2</v>
      </c>
      <c r="AO14" s="115">
        <v>815</v>
      </c>
      <c r="AP14" s="115">
        <v>1100</v>
      </c>
      <c r="AQ14" s="116">
        <v>-5.2523171987641608E-2</v>
      </c>
      <c r="AR14" s="116">
        <v>-1.0504634397528322E-2</v>
      </c>
      <c r="AS14" s="81" t="s">
        <v>345</v>
      </c>
    </row>
    <row r="15" spans="1:45" ht="10" x14ac:dyDescent="0.2">
      <c r="B15" s="12" t="s">
        <v>159</v>
      </c>
      <c r="C15" s="114">
        <v>260</v>
      </c>
      <c r="D15" s="115">
        <v>340</v>
      </c>
      <c r="E15" s="116">
        <v>-0.10526315789473684</v>
      </c>
      <c r="F15" s="115">
        <v>300</v>
      </c>
      <c r="G15" s="115">
        <v>380</v>
      </c>
      <c r="H15" s="116">
        <v>6.25E-2</v>
      </c>
      <c r="I15" s="116">
        <v>1.2500000000000001E-2</v>
      </c>
      <c r="J15" s="114">
        <v>294</v>
      </c>
      <c r="K15" s="115">
        <v>468</v>
      </c>
      <c r="L15" s="116">
        <v>-0.1</v>
      </c>
      <c r="M15" s="115">
        <v>400</v>
      </c>
      <c r="N15" s="115">
        <v>525</v>
      </c>
      <c r="O15" s="116">
        <v>0.04</v>
      </c>
      <c r="P15" s="116">
        <v>8.0000000000000002E-3</v>
      </c>
      <c r="Q15" s="114">
        <v>59</v>
      </c>
      <c r="R15" s="115">
        <v>730</v>
      </c>
      <c r="S15" s="116">
        <v>-2.4064171122994651E-2</v>
      </c>
      <c r="T15" s="115">
        <v>660</v>
      </c>
      <c r="U15" s="115">
        <v>795</v>
      </c>
      <c r="V15" s="116">
        <v>5.7971014492753624E-2</v>
      </c>
      <c r="W15" s="116">
        <v>1.1594202898550725E-2</v>
      </c>
      <c r="X15" s="114">
        <v>199</v>
      </c>
      <c r="Y15" s="115">
        <v>595</v>
      </c>
      <c r="Z15" s="116">
        <v>-4.0322580645161289E-2</v>
      </c>
      <c r="AA15" s="115">
        <v>535</v>
      </c>
      <c r="AB15" s="115">
        <v>650</v>
      </c>
      <c r="AC15" s="116">
        <v>8.1818181818181818E-2</v>
      </c>
      <c r="AD15" s="116">
        <v>1.6363636363636365E-2</v>
      </c>
      <c r="AE15" s="114">
        <v>146</v>
      </c>
      <c r="AF15" s="115">
        <v>750</v>
      </c>
      <c r="AG15" s="116">
        <v>-6.25E-2</v>
      </c>
      <c r="AH15" s="115">
        <v>680</v>
      </c>
      <c r="AI15" s="115">
        <v>815</v>
      </c>
      <c r="AJ15" s="116">
        <v>7.1428571428571425E-2</v>
      </c>
      <c r="AK15" s="116">
        <v>1.4285714285714285E-2</v>
      </c>
      <c r="AL15" s="114">
        <v>34</v>
      </c>
      <c r="AM15" s="115">
        <v>895</v>
      </c>
      <c r="AN15" s="116">
        <v>-0.105</v>
      </c>
      <c r="AO15" s="115">
        <v>815</v>
      </c>
      <c r="AP15" s="115">
        <v>1000</v>
      </c>
      <c r="AQ15" s="116">
        <v>-5.7894736842105263E-2</v>
      </c>
      <c r="AR15" s="116">
        <v>-1.1578947368421053E-2</v>
      </c>
      <c r="AS15" s="81" t="s">
        <v>345</v>
      </c>
    </row>
    <row r="16" spans="1:45" ht="10" x14ac:dyDescent="0.2">
      <c r="B16" s="12" t="s">
        <v>160</v>
      </c>
      <c r="C16" s="114">
        <v>341</v>
      </c>
      <c r="D16" s="115">
        <v>330</v>
      </c>
      <c r="E16" s="116">
        <v>-0.10810810810810811</v>
      </c>
      <c r="F16" s="115">
        <v>290</v>
      </c>
      <c r="G16" s="115">
        <v>360</v>
      </c>
      <c r="H16" s="116">
        <v>3.125E-2</v>
      </c>
      <c r="I16" s="116">
        <v>6.2500000000000003E-3</v>
      </c>
      <c r="J16" s="114">
        <v>576</v>
      </c>
      <c r="K16" s="115">
        <v>398</v>
      </c>
      <c r="L16" s="116">
        <v>-7.441860465116279E-2</v>
      </c>
      <c r="M16" s="115">
        <v>350</v>
      </c>
      <c r="N16" s="115">
        <v>450</v>
      </c>
      <c r="O16" s="116">
        <v>4.736842105263158E-2</v>
      </c>
      <c r="P16" s="116">
        <v>9.4736842105263164E-3</v>
      </c>
      <c r="Q16" s="114">
        <v>36</v>
      </c>
      <c r="R16" s="115">
        <v>670</v>
      </c>
      <c r="S16" s="116">
        <v>7.1999999999999995E-2</v>
      </c>
      <c r="T16" s="115">
        <v>503</v>
      </c>
      <c r="U16" s="115">
        <v>780</v>
      </c>
      <c r="V16" s="116">
        <v>0.34</v>
      </c>
      <c r="W16" s="116">
        <v>6.8000000000000005E-2</v>
      </c>
      <c r="X16" s="114">
        <v>201</v>
      </c>
      <c r="Y16" s="115">
        <v>500</v>
      </c>
      <c r="Z16" s="116">
        <v>-5.6603773584905662E-2</v>
      </c>
      <c r="AA16" s="115">
        <v>460</v>
      </c>
      <c r="AB16" s="115">
        <v>560</v>
      </c>
      <c r="AC16" s="116">
        <v>6.3829787234042548E-2</v>
      </c>
      <c r="AD16" s="116">
        <v>1.276595744680851E-2</v>
      </c>
      <c r="AE16" s="114">
        <v>155</v>
      </c>
      <c r="AF16" s="115">
        <v>600</v>
      </c>
      <c r="AG16" s="116">
        <v>-9.0909090909090912E-2</v>
      </c>
      <c r="AH16" s="115">
        <v>520</v>
      </c>
      <c r="AI16" s="115">
        <v>700</v>
      </c>
      <c r="AJ16" s="116">
        <v>7.1428571428571425E-2</v>
      </c>
      <c r="AK16" s="116">
        <v>1.4285714285714285E-2</v>
      </c>
      <c r="AL16" s="114">
        <v>30</v>
      </c>
      <c r="AM16" s="115">
        <v>738</v>
      </c>
      <c r="AN16" s="116">
        <v>-1.6E-2</v>
      </c>
      <c r="AO16" s="115">
        <v>700</v>
      </c>
      <c r="AP16" s="115">
        <v>830</v>
      </c>
      <c r="AQ16" s="116">
        <v>5.4285714285714284E-2</v>
      </c>
      <c r="AR16" s="116">
        <v>1.0857142857142857E-2</v>
      </c>
      <c r="AS16" s="81" t="s">
        <v>345</v>
      </c>
    </row>
    <row r="17" spans="1:45" ht="10" x14ac:dyDescent="0.2">
      <c r="B17" s="12" t="s">
        <v>161</v>
      </c>
      <c r="C17" s="114">
        <v>1384</v>
      </c>
      <c r="D17" s="115">
        <v>330</v>
      </c>
      <c r="E17" s="116">
        <v>-0.17499999999999999</v>
      </c>
      <c r="F17" s="115">
        <v>300</v>
      </c>
      <c r="G17" s="115">
        <v>373</v>
      </c>
      <c r="H17" s="116">
        <v>3.125E-2</v>
      </c>
      <c r="I17" s="116">
        <v>6.2500000000000003E-3</v>
      </c>
      <c r="J17" s="114">
        <v>1316</v>
      </c>
      <c r="K17" s="115">
        <v>420</v>
      </c>
      <c r="L17" s="116">
        <v>-0.23636363636363636</v>
      </c>
      <c r="M17" s="115">
        <v>380</v>
      </c>
      <c r="N17" s="115">
        <v>470</v>
      </c>
      <c r="O17" s="116">
        <v>-6.6666666666666666E-2</v>
      </c>
      <c r="P17" s="116">
        <v>-1.3333333333333332E-2</v>
      </c>
      <c r="Q17" s="114">
        <v>152</v>
      </c>
      <c r="R17" s="115">
        <v>600</v>
      </c>
      <c r="S17" s="116">
        <v>-0.14285714285714285</v>
      </c>
      <c r="T17" s="115">
        <v>500</v>
      </c>
      <c r="U17" s="115">
        <v>698</v>
      </c>
      <c r="V17" s="116">
        <v>-9.0909090909090912E-2</v>
      </c>
      <c r="W17" s="116">
        <v>-1.8181818181818181E-2</v>
      </c>
      <c r="X17" s="114">
        <v>86</v>
      </c>
      <c r="Y17" s="115">
        <v>518</v>
      </c>
      <c r="Z17" s="116">
        <v>-9.913043478260869E-2</v>
      </c>
      <c r="AA17" s="115">
        <v>470</v>
      </c>
      <c r="AB17" s="115">
        <v>590</v>
      </c>
      <c r="AC17" s="116">
        <v>5.0709939148073022E-2</v>
      </c>
      <c r="AD17" s="116">
        <v>1.0141987829614604E-2</v>
      </c>
      <c r="AE17" s="114">
        <v>80</v>
      </c>
      <c r="AF17" s="115">
        <v>678</v>
      </c>
      <c r="AG17" s="116">
        <v>-8.3783783783783788E-2</v>
      </c>
      <c r="AH17" s="115">
        <v>560</v>
      </c>
      <c r="AI17" s="115">
        <v>760</v>
      </c>
      <c r="AJ17" s="116">
        <v>4.3076923076923075E-2</v>
      </c>
      <c r="AK17" s="116">
        <v>8.615384615384615E-3</v>
      </c>
      <c r="AL17" s="114">
        <v>24</v>
      </c>
      <c r="AM17" s="115">
        <v>850</v>
      </c>
      <c r="AN17" s="116">
        <v>-9.5744680851063829E-2</v>
      </c>
      <c r="AO17" s="115">
        <v>760</v>
      </c>
      <c r="AP17" s="115">
        <v>913</v>
      </c>
      <c r="AQ17" s="116">
        <v>6.25E-2</v>
      </c>
      <c r="AR17" s="116">
        <v>1.2500000000000001E-2</v>
      </c>
      <c r="AS17" s="81" t="s">
        <v>345</v>
      </c>
    </row>
    <row r="18" spans="1:45" ht="10" x14ac:dyDescent="0.2">
      <c r="B18" s="12" t="s">
        <v>162</v>
      </c>
      <c r="C18" s="114">
        <v>341</v>
      </c>
      <c r="D18" s="115">
        <v>415</v>
      </c>
      <c r="E18" s="116">
        <v>-7.7777777777777779E-2</v>
      </c>
      <c r="F18" s="115">
        <v>380</v>
      </c>
      <c r="G18" s="115">
        <v>450</v>
      </c>
      <c r="H18" s="116">
        <v>-1.1904761904761904E-2</v>
      </c>
      <c r="I18" s="116">
        <v>-2.3809523809523807E-3</v>
      </c>
      <c r="J18" s="114">
        <v>599</v>
      </c>
      <c r="K18" s="115">
        <v>550</v>
      </c>
      <c r="L18" s="116">
        <v>-0.12</v>
      </c>
      <c r="M18" s="115">
        <v>495</v>
      </c>
      <c r="N18" s="115">
        <v>650</v>
      </c>
      <c r="O18" s="116">
        <v>-3.5087719298245612E-2</v>
      </c>
      <c r="P18" s="116">
        <v>-7.0175438596491221E-3</v>
      </c>
      <c r="Q18" s="114">
        <v>158</v>
      </c>
      <c r="R18" s="115">
        <v>900</v>
      </c>
      <c r="S18" s="116">
        <v>-5.2631578947368418E-2</v>
      </c>
      <c r="T18" s="115">
        <v>715</v>
      </c>
      <c r="U18" s="115">
        <v>1100</v>
      </c>
      <c r="V18" s="116">
        <v>1.9252548131370329E-2</v>
      </c>
      <c r="W18" s="116">
        <v>3.8505096262740658E-3</v>
      </c>
      <c r="X18" s="114">
        <v>92</v>
      </c>
      <c r="Y18" s="115">
        <v>575</v>
      </c>
      <c r="Z18" s="116">
        <v>-0.08</v>
      </c>
      <c r="AA18" s="115">
        <v>500</v>
      </c>
      <c r="AB18" s="115">
        <v>630</v>
      </c>
      <c r="AC18" s="116">
        <v>7.879924953095685E-2</v>
      </c>
      <c r="AD18" s="116">
        <v>1.5759849906191371E-2</v>
      </c>
      <c r="AE18" s="114">
        <v>170</v>
      </c>
      <c r="AF18" s="115">
        <v>750</v>
      </c>
      <c r="AG18" s="116">
        <v>-0.13793103448275862</v>
      </c>
      <c r="AH18" s="115">
        <v>650</v>
      </c>
      <c r="AI18" s="115">
        <v>810</v>
      </c>
      <c r="AJ18" s="116">
        <v>-6.25E-2</v>
      </c>
      <c r="AK18" s="116">
        <v>-1.2500000000000001E-2</v>
      </c>
      <c r="AL18" s="114">
        <v>24</v>
      </c>
      <c r="AM18" s="115">
        <v>1000</v>
      </c>
      <c r="AN18" s="116">
        <v>-0.11504424778761062</v>
      </c>
      <c r="AO18" s="115">
        <v>810</v>
      </c>
      <c r="AP18" s="115">
        <v>1135</v>
      </c>
      <c r="AQ18" s="116">
        <v>-3.1945788964181994E-2</v>
      </c>
      <c r="AR18" s="116">
        <v>-6.3891577928363984E-3</v>
      </c>
      <c r="AS18" s="81" t="s">
        <v>345</v>
      </c>
    </row>
    <row r="19" spans="1:45" ht="10" x14ac:dyDescent="0.2">
      <c r="B19" s="12" t="s">
        <v>163</v>
      </c>
      <c r="C19" s="114">
        <v>946</v>
      </c>
      <c r="D19" s="115">
        <v>340</v>
      </c>
      <c r="E19" s="116">
        <v>-8.1081081081081086E-2</v>
      </c>
      <c r="F19" s="115">
        <v>295</v>
      </c>
      <c r="G19" s="115">
        <v>380</v>
      </c>
      <c r="H19" s="116">
        <v>6.25E-2</v>
      </c>
      <c r="I19" s="116">
        <v>1.2500000000000001E-2</v>
      </c>
      <c r="J19" s="114">
        <v>877</v>
      </c>
      <c r="K19" s="115">
        <v>450</v>
      </c>
      <c r="L19" s="116">
        <v>-0.13461538461538461</v>
      </c>
      <c r="M19" s="115">
        <v>400</v>
      </c>
      <c r="N19" s="115">
        <v>520</v>
      </c>
      <c r="O19" s="116">
        <v>0</v>
      </c>
      <c r="P19" s="116">
        <v>0</v>
      </c>
      <c r="Q19" s="114">
        <v>88</v>
      </c>
      <c r="R19" s="115">
        <v>650</v>
      </c>
      <c r="S19" s="116">
        <v>-5.7971014492753624E-2</v>
      </c>
      <c r="T19" s="115">
        <v>500</v>
      </c>
      <c r="U19" s="115">
        <v>795</v>
      </c>
      <c r="V19" s="116">
        <v>3.1746031746031744E-2</v>
      </c>
      <c r="W19" s="116">
        <v>6.3492063492063492E-3</v>
      </c>
      <c r="X19" s="114">
        <v>212</v>
      </c>
      <c r="Y19" s="115">
        <v>600</v>
      </c>
      <c r="Z19" s="116">
        <v>-4.7619047619047616E-2</v>
      </c>
      <c r="AA19" s="115">
        <v>548</v>
      </c>
      <c r="AB19" s="115">
        <v>690</v>
      </c>
      <c r="AC19" s="116">
        <v>9.0909090909090912E-2</v>
      </c>
      <c r="AD19" s="116">
        <v>1.8181818181818181E-2</v>
      </c>
      <c r="AE19" s="114">
        <v>171</v>
      </c>
      <c r="AF19" s="115">
        <v>750</v>
      </c>
      <c r="AG19" s="116">
        <v>-5.6603773584905662E-2</v>
      </c>
      <c r="AH19" s="115">
        <v>650</v>
      </c>
      <c r="AI19" s="115">
        <v>725</v>
      </c>
      <c r="AJ19" s="116">
        <v>2.7397260273972601E-2</v>
      </c>
      <c r="AK19" s="116">
        <v>5.4794520547945206E-3</v>
      </c>
      <c r="AL19" s="114">
        <v>33</v>
      </c>
      <c r="AM19" s="115">
        <v>900</v>
      </c>
      <c r="AN19" s="116">
        <v>-5.2631578947368418E-2</v>
      </c>
      <c r="AO19" s="115">
        <v>725</v>
      </c>
      <c r="AP19" s="115">
        <v>1130</v>
      </c>
      <c r="AQ19" s="116">
        <v>0</v>
      </c>
      <c r="AR19" s="116">
        <v>0</v>
      </c>
      <c r="AS19" s="81" t="s">
        <v>345</v>
      </c>
    </row>
    <row r="20" spans="1:45" ht="10" x14ac:dyDescent="0.2">
      <c r="B20" s="12" t="s">
        <v>164</v>
      </c>
      <c r="C20" s="114">
        <v>988</v>
      </c>
      <c r="D20" s="115">
        <v>360</v>
      </c>
      <c r="E20" s="116">
        <v>-0.13253012048192772</v>
      </c>
      <c r="F20" s="115">
        <v>320</v>
      </c>
      <c r="G20" s="115">
        <v>400</v>
      </c>
      <c r="H20" s="116">
        <v>-8.2644628099173556E-3</v>
      </c>
      <c r="I20" s="116">
        <v>-1.652892561983471E-3</v>
      </c>
      <c r="J20" s="114">
        <v>1081</v>
      </c>
      <c r="K20" s="115">
        <v>495</v>
      </c>
      <c r="L20" s="116">
        <v>-0.1</v>
      </c>
      <c r="M20" s="115">
        <v>430</v>
      </c>
      <c r="N20" s="115">
        <v>550</v>
      </c>
      <c r="O20" s="116">
        <v>-0.01</v>
      </c>
      <c r="P20" s="116">
        <v>-2E-3</v>
      </c>
      <c r="Q20" s="114">
        <v>103</v>
      </c>
      <c r="R20" s="115">
        <v>760</v>
      </c>
      <c r="S20" s="116">
        <v>-0.10588235294117647</v>
      </c>
      <c r="T20" s="115">
        <v>690</v>
      </c>
      <c r="U20" s="115">
        <v>870</v>
      </c>
      <c r="V20" s="116">
        <v>1.3333333333333334E-2</v>
      </c>
      <c r="W20" s="116">
        <v>2.666666666666667E-3</v>
      </c>
      <c r="X20" s="114">
        <v>390</v>
      </c>
      <c r="Y20" s="115">
        <v>600</v>
      </c>
      <c r="Z20" s="116">
        <v>-0.04</v>
      </c>
      <c r="AA20" s="115">
        <v>550</v>
      </c>
      <c r="AB20" s="115">
        <v>650</v>
      </c>
      <c r="AC20" s="116">
        <v>7.1428571428571425E-2</v>
      </c>
      <c r="AD20" s="116">
        <v>1.4285714285714285E-2</v>
      </c>
      <c r="AE20" s="114">
        <v>329</v>
      </c>
      <c r="AF20" s="115">
        <v>750</v>
      </c>
      <c r="AG20" s="116">
        <v>-3.8461538461538464E-2</v>
      </c>
      <c r="AH20" s="115">
        <v>660</v>
      </c>
      <c r="AI20" s="115">
        <v>750</v>
      </c>
      <c r="AJ20" s="116">
        <v>7.1428571428571425E-2</v>
      </c>
      <c r="AK20" s="116">
        <v>1.4285714285714285E-2</v>
      </c>
      <c r="AL20" s="114">
        <v>47</v>
      </c>
      <c r="AM20" s="115">
        <v>890</v>
      </c>
      <c r="AN20" s="116">
        <v>-0.11</v>
      </c>
      <c r="AO20" s="115">
        <v>750</v>
      </c>
      <c r="AP20" s="115">
        <v>1050</v>
      </c>
      <c r="AQ20" s="116">
        <v>0.20923913043478262</v>
      </c>
      <c r="AR20" s="116">
        <v>4.1847826086956523E-2</v>
      </c>
      <c r="AS20" s="81" t="s">
        <v>345</v>
      </c>
    </row>
    <row r="21" spans="1:45" ht="10" x14ac:dyDescent="0.2">
      <c r="B21" s="12" t="s">
        <v>165</v>
      </c>
      <c r="C21" s="114">
        <v>398</v>
      </c>
      <c r="D21" s="115">
        <v>350</v>
      </c>
      <c r="E21" s="116">
        <v>-0.16666666666666666</v>
      </c>
      <c r="F21" s="115">
        <v>320</v>
      </c>
      <c r="G21" s="115">
        <v>395</v>
      </c>
      <c r="H21" s="116">
        <v>-0.11392405063291139</v>
      </c>
      <c r="I21" s="116">
        <v>-2.2784810126582278E-2</v>
      </c>
      <c r="J21" s="114">
        <v>491</v>
      </c>
      <c r="K21" s="115">
        <v>450</v>
      </c>
      <c r="L21" s="116">
        <v>-0.21052631578947367</v>
      </c>
      <c r="M21" s="115">
        <v>410</v>
      </c>
      <c r="N21" s="115">
        <v>540</v>
      </c>
      <c r="O21" s="116">
        <v>-0.11764705882352941</v>
      </c>
      <c r="P21" s="116">
        <v>-2.3529411764705882E-2</v>
      </c>
      <c r="Q21" s="114">
        <v>75</v>
      </c>
      <c r="R21" s="115">
        <v>600</v>
      </c>
      <c r="S21" s="116">
        <v>-0.2</v>
      </c>
      <c r="T21" s="115">
        <v>550</v>
      </c>
      <c r="U21" s="115">
        <v>715</v>
      </c>
      <c r="V21" s="116">
        <v>-0.1366906474820144</v>
      </c>
      <c r="W21" s="116">
        <v>-2.733812949640288E-2</v>
      </c>
      <c r="X21" s="114">
        <v>86</v>
      </c>
      <c r="Y21" s="115">
        <v>578</v>
      </c>
      <c r="Z21" s="116">
        <v>-6.4724919093851127E-2</v>
      </c>
      <c r="AA21" s="115">
        <v>500</v>
      </c>
      <c r="AB21" s="115">
        <v>680</v>
      </c>
      <c r="AC21" s="116">
        <v>3.214285714285714E-2</v>
      </c>
      <c r="AD21" s="116">
        <v>6.4285714285714276E-3</v>
      </c>
      <c r="AE21" s="114">
        <v>52</v>
      </c>
      <c r="AF21" s="115">
        <v>763</v>
      </c>
      <c r="AG21" s="116">
        <v>-0.16612021857923498</v>
      </c>
      <c r="AH21" s="115">
        <v>650</v>
      </c>
      <c r="AI21" s="115">
        <v>850</v>
      </c>
      <c r="AJ21" s="116">
        <v>-4.0251572327044023E-2</v>
      </c>
      <c r="AK21" s="116">
        <v>-8.0503144654088046E-3</v>
      </c>
      <c r="AL21" s="114">
        <v>13</v>
      </c>
      <c r="AM21" s="115">
        <v>995</v>
      </c>
      <c r="AN21" s="116">
        <v>-5.0000000000000001E-3</v>
      </c>
      <c r="AO21" s="115">
        <v>850</v>
      </c>
      <c r="AP21" s="115">
        <v>1150</v>
      </c>
      <c r="AQ21" s="116">
        <v>-1.9704433497536946E-2</v>
      </c>
      <c r="AR21" s="116">
        <v>-3.9408866995073889E-3</v>
      </c>
      <c r="AS21" s="81" t="s">
        <v>345</v>
      </c>
    </row>
    <row r="22" spans="1:45" ht="10" x14ac:dyDescent="0.2">
      <c r="B22" s="12" t="s">
        <v>166</v>
      </c>
      <c r="C22" s="114">
        <v>1879</v>
      </c>
      <c r="D22" s="115">
        <v>350</v>
      </c>
      <c r="E22" s="116">
        <v>-0.125</v>
      </c>
      <c r="F22" s="115">
        <v>310</v>
      </c>
      <c r="G22" s="115">
        <v>390</v>
      </c>
      <c r="H22" s="116">
        <v>-2.7777777777777776E-2</v>
      </c>
      <c r="I22" s="116">
        <v>-5.5555555555555549E-3</v>
      </c>
      <c r="J22" s="114">
        <v>1858</v>
      </c>
      <c r="K22" s="115">
        <v>480</v>
      </c>
      <c r="L22" s="116">
        <v>-0.15789473684210525</v>
      </c>
      <c r="M22" s="115">
        <v>420</v>
      </c>
      <c r="N22" s="115">
        <v>560</v>
      </c>
      <c r="O22" s="116">
        <v>-4.9504950495049507E-2</v>
      </c>
      <c r="P22" s="116">
        <v>-9.9009900990099011E-3</v>
      </c>
      <c r="Q22" s="114">
        <v>171</v>
      </c>
      <c r="R22" s="115">
        <v>750</v>
      </c>
      <c r="S22" s="116">
        <v>-8.5365853658536592E-2</v>
      </c>
      <c r="T22" s="115">
        <v>625</v>
      </c>
      <c r="U22" s="115">
        <v>980</v>
      </c>
      <c r="V22" s="116">
        <v>2.3192360163710776E-2</v>
      </c>
      <c r="W22" s="116">
        <v>4.6384720327421556E-3</v>
      </c>
      <c r="X22" s="114">
        <v>111</v>
      </c>
      <c r="Y22" s="115">
        <v>610</v>
      </c>
      <c r="Z22" s="116">
        <v>-9.6296296296296297E-2</v>
      </c>
      <c r="AA22" s="115">
        <v>550</v>
      </c>
      <c r="AB22" s="115">
        <v>700</v>
      </c>
      <c r="AC22" s="116">
        <v>1.6666666666666666E-2</v>
      </c>
      <c r="AD22" s="116">
        <v>3.3333333333333331E-3</v>
      </c>
      <c r="AE22" s="114">
        <v>118</v>
      </c>
      <c r="AF22" s="115">
        <v>850</v>
      </c>
      <c r="AG22" s="116">
        <v>-5.5555555555555552E-2</v>
      </c>
      <c r="AH22" s="115">
        <v>700</v>
      </c>
      <c r="AI22" s="115">
        <v>850</v>
      </c>
      <c r="AJ22" s="116">
        <v>-5.5555555555555552E-2</v>
      </c>
      <c r="AK22" s="116">
        <v>-1.111111111111111E-2</v>
      </c>
      <c r="AL22" s="114">
        <v>23</v>
      </c>
      <c r="AM22" s="115">
        <v>1250</v>
      </c>
      <c r="AN22" s="116">
        <v>0</v>
      </c>
      <c r="AO22" s="115">
        <v>850</v>
      </c>
      <c r="AP22" s="115">
        <v>1650</v>
      </c>
      <c r="AQ22" s="116">
        <v>0.13636363636363635</v>
      </c>
      <c r="AR22" s="116">
        <v>2.7272727272727271E-2</v>
      </c>
      <c r="AS22" s="81" t="s">
        <v>345</v>
      </c>
    </row>
    <row r="23" spans="1:45" ht="10" x14ac:dyDescent="0.2">
      <c r="B23" s="12" t="s">
        <v>167</v>
      </c>
      <c r="C23" s="114">
        <v>2236</v>
      </c>
      <c r="D23" s="115">
        <v>350</v>
      </c>
      <c r="E23" s="116">
        <v>-0.22222222222222221</v>
      </c>
      <c r="F23" s="115">
        <v>315</v>
      </c>
      <c r="G23" s="115">
        <v>380</v>
      </c>
      <c r="H23" s="116">
        <v>-0.17647058823529413</v>
      </c>
      <c r="I23" s="116">
        <v>-3.5294117647058823E-2</v>
      </c>
      <c r="J23" s="114">
        <v>3201</v>
      </c>
      <c r="K23" s="115">
        <v>430</v>
      </c>
      <c r="L23" s="116">
        <v>-0.28333333333333333</v>
      </c>
      <c r="M23" s="115">
        <v>400</v>
      </c>
      <c r="N23" s="115">
        <v>490</v>
      </c>
      <c r="O23" s="116">
        <v>-0.21818181818181817</v>
      </c>
      <c r="P23" s="116">
        <v>-4.3636363636363633E-2</v>
      </c>
      <c r="Q23" s="114">
        <v>481</v>
      </c>
      <c r="R23" s="115">
        <v>610</v>
      </c>
      <c r="S23" s="116">
        <v>-0.28235294117647058</v>
      </c>
      <c r="T23" s="115">
        <v>550</v>
      </c>
      <c r="U23" s="115">
        <v>700</v>
      </c>
      <c r="V23" s="116">
        <v>-0.17567567567567569</v>
      </c>
      <c r="W23" s="116">
        <v>-3.5135135135135137E-2</v>
      </c>
      <c r="X23" s="114" t="s">
        <v>41</v>
      </c>
      <c r="Y23" s="115" t="s">
        <v>41</v>
      </c>
      <c r="Z23" s="116" t="s">
        <v>41</v>
      </c>
      <c r="AA23" s="115" t="s">
        <v>41</v>
      </c>
      <c r="AB23" s="115" t="s">
        <v>41</v>
      </c>
      <c r="AC23" s="116" t="s">
        <v>41</v>
      </c>
      <c r="AD23" s="116" t="s">
        <v>41</v>
      </c>
      <c r="AE23" s="114" t="s">
        <v>41</v>
      </c>
      <c r="AF23" s="115" t="s">
        <v>41</v>
      </c>
      <c r="AG23" s="116" t="s">
        <v>41</v>
      </c>
      <c r="AH23" s="115" t="s">
        <v>41</v>
      </c>
      <c r="AI23" s="115" t="s">
        <v>41</v>
      </c>
      <c r="AJ23" s="116" t="s">
        <v>41</v>
      </c>
      <c r="AK23" s="116" t="s">
        <v>41</v>
      </c>
      <c r="AL23" s="114" t="s">
        <v>41</v>
      </c>
      <c r="AM23" s="115" t="s">
        <v>41</v>
      </c>
      <c r="AN23" s="116" t="s">
        <v>41</v>
      </c>
      <c r="AO23" s="115" t="s">
        <v>41</v>
      </c>
      <c r="AP23" s="115" t="s">
        <v>41</v>
      </c>
      <c r="AQ23" s="116" t="s">
        <v>41</v>
      </c>
      <c r="AR23" s="116" t="s">
        <v>41</v>
      </c>
      <c r="AS23" s="81" t="s">
        <v>345</v>
      </c>
    </row>
    <row r="24" spans="1:45" ht="10" x14ac:dyDescent="0.2">
      <c r="B24" s="12" t="s">
        <v>168</v>
      </c>
      <c r="C24" s="114">
        <v>1456</v>
      </c>
      <c r="D24" s="115">
        <v>330</v>
      </c>
      <c r="E24" s="116">
        <v>-9.5890410958904104E-2</v>
      </c>
      <c r="F24" s="115">
        <v>290</v>
      </c>
      <c r="G24" s="115">
        <v>380</v>
      </c>
      <c r="H24" s="116">
        <v>-2.9411764705882353E-2</v>
      </c>
      <c r="I24" s="116">
        <v>-5.8823529411764705E-3</v>
      </c>
      <c r="J24" s="114">
        <v>1273</v>
      </c>
      <c r="K24" s="115">
        <v>450</v>
      </c>
      <c r="L24" s="116">
        <v>-0.1</v>
      </c>
      <c r="M24" s="115">
        <v>390</v>
      </c>
      <c r="N24" s="115">
        <v>520</v>
      </c>
      <c r="O24" s="116">
        <v>3.4482758620689655E-2</v>
      </c>
      <c r="P24" s="116">
        <v>6.8965517241379309E-3</v>
      </c>
      <c r="Q24" s="114">
        <v>103</v>
      </c>
      <c r="R24" s="115">
        <v>650</v>
      </c>
      <c r="S24" s="116">
        <v>-0.13333333333333333</v>
      </c>
      <c r="T24" s="115">
        <v>550</v>
      </c>
      <c r="U24" s="115">
        <v>750</v>
      </c>
      <c r="V24" s="116">
        <v>0</v>
      </c>
      <c r="W24" s="116">
        <v>0</v>
      </c>
      <c r="X24" s="114">
        <v>46</v>
      </c>
      <c r="Y24" s="115">
        <v>590</v>
      </c>
      <c r="Z24" s="116">
        <v>-8.4033613445378148E-3</v>
      </c>
      <c r="AA24" s="115">
        <v>510</v>
      </c>
      <c r="AB24" s="115">
        <v>650</v>
      </c>
      <c r="AC24" s="116">
        <v>1.7241379310344827E-2</v>
      </c>
      <c r="AD24" s="116">
        <v>3.4482758620689655E-3</v>
      </c>
      <c r="AE24" s="114">
        <v>46</v>
      </c>
      <c r="AF24" s="115">
        <v>698</v>
      </c>
      <c r="AG24" s="116">
        <v>-6.684491978609626E-2</v>
      </c>
      <c r="AH24" s="115">
        <v>590</v>
      </c>
      <c r="AI24" s="115">
        <v>800</v>
      </c>
      <c r="AJ24" s="116">
        <v>2.9498525073746312E-2</v>
      </c>
      <c r="AK24" s="116">
        <v>5.8997050147492625E-3</v>
      </c>
      <c r="AL24" s="114">
        <v>18</v>
      </c>
      <c r="AM24" s="115">
        <v>948</v>
      </c>
      <c r="AN24" s="116">
        <v>2.4864864864864864E-2</v>
      </c>
      <c r="AO24" s="115">
        <v>800</v>
      </c>
      <c r="AP24" s="115">
        <v>1200</v>
      </c>
      <c r="AQ24" s="116">
        <v>0.11529411764705882</v>
      </c>
      <c r="AR24" s="116">
        <v>2.3058823529411764E-2</v>
      </c>
      <c r="AS24" s="81" t="s">
        <v>345</v>
      </c>
    </row>
    <row r="25" spans="1:45" ht="10" x14ac:dyDescent="0.2">
      <c r="B25" s="12" t="s">
        <v>169</v>
      </c>
      <c r="C25" s="114">
        <v>158</v>
      </c>
      <c r="D25" s="115">
        <v>320</v>
      </c>
      <c r="E25" s="116">
        <v>-8.5714285714285715E-2</v>
      </c>
      <c r="F25" s="115">
        <v>295</v>
      </c>
      <c r="G25" s="115">
        <v>360</v>
      </c>
      <c r="H25" s="116">
        <v>3.2258064516129031E-2</v>
      </c>
      <c r="I25" s="116">
        <v>6.4516129032258064E-3</v>
      </c>
      <c r="J25" s="114">
        <v>272</v>
      </c>
      <c r="K25" s="115">
        <v>468</v>
      </c>
      <c r="L25" s="116">
        <v>-6.4000000000000001E-2</v>
      </c>
      <c r="M25" s="115">
        <v>410</v>
      </c>
      <c r="N25" s="115">
        <v>573</v>
      </c>
      <c r="O25" s="116">
        <v>0.04</v>
      </c>
      <c r="P25" s="116">
        <v>8.0000000000000002E-3</v>
      </c>
      <c r="Q25" s="114">
        <v>100</v>
      </c>
      <c r="R25" s="115">
        <v>695</v>
      </c>
      <c r="S25" s="116">
        <v>-7.3333333333333334E-2</v>
      </c>
      <c r="T25" s="115">
        <v>598</v>
      </c>
      <c r="U25" s="115">
        <v>900</v>
      </c>
      <c r="V25" s="116">
        <v>3.7313432835820892E-2</v>
      </c>
      <c r="W25" s="116">
        <v>7.4626865671641781E-3</v>
      </c>
      <c r="X25" s="114">
        <v>27</v>
      </c>
      <c r="Y25" s="115">
        <v>580</v>
      </c>
      <c r="Z25" s="116">
        <v>-0.10493827160493827</v>
      </c>
      <c r="AA25" s="115">
        <v>500</v>
      </c>
      <c r="AB25" s="115">
        <v>695</v>
      </c>
      <c r="AC25" s="116">
        <v>-1.3605442176870748E-2</v>
      </c>
      <c r="AD25" s="116">
        <v>-2.7210884353741495E-3</v>
      </c>
      <c r="AE25" s="114">
        <v>65</v>
      </c>
      <c r="AF25" s="115">
        <v>990</v>
      </c>
      <c r="AG25" s="116">
        <v>-0.01</v>
      </c>
      <c r="AH25" s="115">
        <v>840</v>
      </c>
      <c r="AI25" s="115">
        <v>1000</v>
      </c>
      <c r="AJ25" s="116">
        <v>0.18562874251497005</v>
      </c>
      <c r="AK25" s="116">
        <v>3.7125748502994008E-2</v>
      </c>
      <c r="AL25" s="114">
        <v>31</v>
      </c>
      <c r="AM25" s="115">
        <v>1200</v>
      </c>
      <c r="AN25" s="116">
        <v>0</v>
      </c>
      <c r="AO25" s="115">
        <v>1000</v>
      </c>
      <c r="AP25" s="115">
        <v>1750</v>
      </c>
      <c r="AQ25" s="116">
        <v>-0.13357400722021662</v>
      </c>
      <c r="AR25" s="116">
        <v>-2.6714801444043323E-2</v>
      </c>
      <c r="AS25" s="81" t="s">
        <v>345</v>
      </c>
    </row>
    <row r="26" spans="1:45" s="41" customFormat="1" ht="10.5" x14ac:dyDescent="0.25">
      <c r="B26" s="41" t="s">
        <v>37</v>
      </c>
      <c r="C26" s="114">
        <v>23618</v>
      </c>
      <c r="D26" s="115">
        <v>340</v>
      </c>
      <c r="E26" s="116">
        <v>-0.1687041564792176</v>
      </c>
      <c r="F26" s="115">
        <v>300</v>
      </c>
      <c r="G26" s="115">
        <v>380</v>
      </c>
      <c r="H26" s="116">
        <v>-4.49438202247191E-2</v>
      </c>
      <c r="I26" s="116">
        <v>-8.9887640449438193E-3</v>
      </c>
      <c r="J26" s="114">
        <v>26592</v>
      </c>
      <c r="K26" s="115">
        <v>450</v>
      </c>
      <c r="L26" s="116">
        <v>-0.19642857142857142</v>
      </c>
      <c r="M26" s="115">
        <v>390</v>
      </c>
      <c r="N26" s="115">
        <v>505</v>
      </c>
      <c r="O26" s="116">
        <v>-0.1</v>
      </c>
      <c r="P26" s="116">
        <v>-0.02</v>
      </c>
      <c r="Q26" s="114">
        <v>3219</v>
      </c>
      <c r="R26" s="115">
        <v>670</v>
      </c>
      <c r="S26" s="116">
        <v>-0.16250000000000001</v>
      </c>
      <c r="T26" s="115">
        <v>550</v>
      </c>
      <c r="U26" s="115">
        <v>800</v>
      </c>
      <c r="V26" s="116">
        <v>-6.9444444444444448E-2</v>
      </c>
      <c r="W26" s="116">
        <v>-1.388888888888889E-2</v>
      </c>
      <c r="X26" s="114">
        <v>2164</v>
      </c>
      <c r="Y26" s="115">
        <v>585</v>
      </c>
      <c r="Z26" s="116">
        <v>-4.878048780487805E-2</v>
      </c>
      <c r="AA26" s="115">
        <v>510</v>
      </c>
      <c r="AB26" s="115">
        <v>650</v>
      </c>
      <c r="AC26" s="116">
        <v>6.363636363636363E-2</v>
      </c>
      <c r="AD26" s="116">
        <v>1.2727272727272726E-2</v>
      </c>
      <c r="AE26" s="114">
        <v>2017</v>
      </c>
      <c r="AF26" s="115">
        <v>750</v>
      </c>
      <c r="AG26" s="116">
        <v>-6.25E-2</v>
      </c>
      <c r="AH26" s="115">
        <v>650</v>
      </c>
      <c r="AI26" s="115">
        <v>800</v>
      </c>
      <c r="AJ26" s="116">
        <v>4.456824512534819E-2</v>
      </c>
      <c r="AK26" s="116">
        <v>8.9136490250696383E-3</v>
      </c>
      <c r="AL26" s="114">
        <v>484</v>
      </c>
      <c r="AM26" s="115">
        <v>948</v>
      </c>
      <c r="AN26" s="116">
        <v>-5.1999999999999998E-2</v>
      </c>
      <c r="AO26" s="115">
        <v>800</v>
      </c>
      <c r="AP26" s="115">
        <v>1200</v>
      </c>
      <c r="AQ26" s="116">
        <v>-2.1052631578947368E-3</v>
      </c>
      <c r="AR26" s="116">
        <v>-4.2105263157894734E-4</v>
      </c>
      <c r="AS26" s="81"/>
    </row>
    <row r="27" spans="1:45" ht="10" x14ac:dyDescent="0.2">
      <c r="A27" s="12" t="s">
        <v>17</v>
      </c>
      <c r="B27" s="12" t="s">
        <v>170</v>
      </c>
      <c r="C27" s="114">
        <v>71</v>
      </c>
      <c r="D27" s="115">
        <v>350</v>
      </c>
      <c r="E27" s="116">
        <v>-0.10256410256410256</v>
      </c>
      <c r="F27" s="115">
        <v>330</v>
      </c>
      <c r="G27" s="115">
        <v>365</v>
      </c>
      <c r="H27" s="116">
        <v>-2.7777777777777776E-2</v>
      </c>
      <c r="I27" s="116">
        <v>-5.5555555555555549E-3</v>
      </c>
      <c r="J27" s="114">
        <v>266</v>
      </c>
      <c r="K27" s="115">
        <v>400</v>
      </c>
      <c r="L27" s="116">
        <v>-0.1111111111111111</v>
      </c>
      <c r="M27" s="115">
        <v>360</v>
      </c>
      <c r="N27" s="115">
        <v>450</v>
      </c>
      <c r="O27" s="116">
        <v>1.2658227848101266E-2</v>
      </c>
      <c r="P27" s="116">
        <v>2.5316455696202532E-3</v>
      </c>
      <c r="Q27" s="114">
        <v>100</v>
      </c>
      <c r="R27" s="115">
        <v>600</v>
      </c>
      <c r="S27" s="116">
        <v>-4.9751243781094526E-3</v>
      </c>
      <c r="T27" s="115">
        <v>520</v>
      </c>
      <c r="U27" s="115">
        <v>655</v>
      </c>
      <c r="V27" s="116">
        <v>9.0909090909090912E-2</v>
      </c>
      <c r="W27" s="116">
        <v>1.8181818181818181E-2</v>
      </c>
      <c r="X27" s="114">
        <v>19</v>
      </c>
      <c r="Y27" s="115">
        <v>420</v>
      </c>
      <c r="Z27" s="116">
        <v>-3.4482758620689655E-2</v>
      </c>
      <c r="AA27" s="115">
        <v>390</v>
      </c>
      <c r="AB27" s="115">
        <v>500</v>
      </c>
      <c r="AC27" s="116">
        <v>0.05</v>
      </c>
      <c r="AD27" s="116">
        <v>0.01</v>
      </c>
      <c r="AE27" s="114">
        <v>186</v>
      </c>
      <c r="AF27" s="115">
        <v>570</v>
      </c>
      <c r="AG27" s="116">
        <v>0</v>
      </c>
      <c r="AH27" s="115">
        <v>495</v>
      </c>
      <c r="AI27" s="115">
        <v>635</v>
      </c>
      <c r="AJ27" s="116">
        <v>8.5714285714285715E-2</v>
      </c>
      <c r="AK27" s="116">
        <v>1.7142857142857144E-2</v>
      </c>
      <c r="AL27" s="114">
        <v>195</v>
      </c>
      <c r="AM27" s="115">
        <v>725</v>
      </c>
      <c r="AN27" s="116">
        <v>-9.375E-2</v>
      </c>
      <c r="AO27" s="115">
        <v>635</v>
      </c>
      <c r="AP27" s="115">
        <v>880</v>
      </c>
      <c r="AQ27" s="116">
        <v>3.5714285714285712E-2</v>
      </c>
      <c r="AR27" s="116">
        <v>7.1428571428571426E-3</v>
      </c>
      <c r="AS27" s="81" t="s">
        <v>345</v>
      </c>
    </row>
    <row r="28" spans="1:45" ht="10" x14ac:dyDescent="0.2">
      <c r="B28" s="12" t="s">
        <v>171</v>
      </c>
      <c r="C28" s="114">
        <v>142</v>
      </c>
      <c r="D28" s="115">
        <v>344</v>
      </c>
      <c r="E28" s="116">
        <v>-4.4444444444444446E-2</v>
      </c>
      <c r="F28" s="115">
        <v>320</v>
      </c>
      <c r="G28" s="115">
        <v>360</v>
      </c>
      <c r="H28" s="116">
        <v>7.4999999999999997E-2</v>
      </c>
      <c r="I28" s="116">
        <v>1.4999999999999999E-2</v>
      </c>
      <c r="J28" s="114">
        <v>205</v>
      </c>
      <c r="K28" s="115">
        <v>400</v>
      </c>
      <c r="L28" s="116">
        <v>-4.7619047619047616E-2</v>
      </c>
      <c r="M28" s="115">
        <v>360</v>
      </c>
      <c r="N28" s="115">
        <v>430</v>
      </c>
      <c r="O28" s="116">
        <v>5.2631578947368418E-2</v>
      </c>
      <c r="P28" s="116">
        <v>1.0526315789473684E-2</v>
      </c>
      <c r="Q28" s="114">
        <v>70</v>
      </c>
      <c r="R28" s="115">
        <v>468</v>
      </c>
      <c r="S28" s="116">
        <v>-4.4897959183673466E-2</v>
      </c>
      <c r="T28" s="115">
        <v>420</v>
      </c>
      <c r="U28" s="115">
        <v>530</v>
      </c>
      <c r="V28" s="116">
        <v>5.1685393258426963E-2</v>
      </c>
      <c r="W28" s="116">
        <v>1.0337078651685393E-2</v>
      </c>
      <c r="X28" s="114">
        <v>31</v>
      </c>
      <c r="Y28" s="115">
        <v>400</v>
      </c>
      <c r="Z28" s="116">
        <v>-2.4390243902439025E-2</v>
      </c>
      <c r="AA28" s="115">
        <v>360</v>
      </c>
      <c r="AB28" s="115">
        <v>475</v>
      </c>
      <c r="AC28" s="116">
        <v>8.1081081081081086E-2</v>
      </c>
      <c r="AD28" s="116">
        <v>1.6216216216216217E-2</v>
      </c>
      <c r="AE28" s="114">
        <v>234</v>
      </c>
      <c r="AF28" s="115">
        <v>448</v>
      </c>
      <c r="AG28" s="116">
        <v>-4.4444444444444444E-3</v>
      </c>
      <c r="AH28" s="115">
        <v>400</v>
      </c>
      <c r="AI28" s="115">
        <v>480</v>
      </c>
      <c r="AJ28" s="116">
        <v>9.2682926829268292E-2</v>
      </c>
      <c r="AK28" s="116">
        <v>1.8536585365853658E-2</v>
      </c>
      <c r="AL28" s="114">
        <v>90</v>
      </c>
      <c r="AM28" s="115">
        <v>550</v>
      </c>
      <c r="AN28" s="116">
        <v>-3.1690140845070422E-2</v>
      </c>
      <c r="AO28" s="115">
        <v>480</v>
      </c>
      <c r="AP28" s="115">
        <v>650</v>
      </c>
      <c r="AQ28" s="116">
        <v>0</v>
      </c>
      <c r="AR28" s="116">
        <v>0</v>
      </c>
      <c r="AS28" s="81" t="s">
        <v>345</v>
      </c>
    </row>
    <row r="29" spans="1:45" ht="10" x14ac:dyDescent="0.2">
      <c r="B29" s="12" t="s">
        <v>172</v>
      </c>
      <c r="C29" s="114">
        <v>559</v>
      </c>
      <c r="D29" s="115">
        <v>320</v>
      </c>
      <c r="E29" s="116">
        <v>6.6666666666666666E-2</v>
      </c>
      <c r="F29" s="115">
        <v>230</v>
      </c>
      <c r="G29" s="115">
        <v>370</v>
      </c>
      <c r="H29" s="116">
        <v>0.36170212765957449</v>
      </c>
      <c r="I29" s="116">
        <v>7.2340425531914901E-2</v>
      </c>
      <c r="J29" s="114">
        <v>1134</v>
      </c>
      <c r="K29" s="115">
        <v>400</v>
      </c>
      <c r="L29" s="116">
        <v>-0.13978494623655913</v>
      </c>
      <c r="M29" s="115">
        <v>370</v>
      </c>
      <c r="N29" s="115">
        <v>450</v>
      </c>
      <c r="O29" s="116">
        <v>5.2631578947368418E-2</v>
      </c>
      <c r="P29" s="116">
        <v>1.0526315789473684E-2</v>
      </c>
      <c r="Q29" s="114">
        <v>192</v>
      </c>
      <c r="R29" s="115">
        <v>498</v>
      </c>
      <c r="S29" s="116">
        <v>-6.0377358490566038E-2</v>
      </c>
      <c r="T29" s="115">
        <v>450</v>
      </c>
      <c r="U29" s="115">
        <v>558</v>
      </c>
      <c r="V29" s="116">
        <v>3.7499999999999999E-2</v>
      </c>
      <c r="W29" s="116">
        <v>7.4999999999999997E-3</v>
      </c>
      <c r="X29" s="114">
        <v>50</v>
      </c>
      <c r="Y29" s="115">
        <v>400</v>
      </c>
      <c r="Z29" s="116">
        <v>-3.1476997578692496E-2</v>
      </c>
      <c r="AA29" s="115">
        <v>365</v>
      </c>
      <c r="AB29" s="115">
        <v>440</v>
      </c>
      <c r="AC29" s="116">
        <v>5.2631578947368418E-2</v>
      </c>
      <c r="AD29" s="116">
        <v>1.0526315789473684E-2</v>
      </c>
      <c r="AE29" s="114">
        <v>253</v>
      </c>
      <c r="AF29" s="115">
        <v>460</v>
      </c>
      <c r="AG29" s="116">
        <v>-6.1224489795918366E-2</v>
      </c>
      <c r="AH29" s="115">
        <v>420</v>
      </c>
      <c r="AI29" s="115">
        <v>505</v>
      </c>
      <c r="AJ29" s="116">
        <v>3.3707865168539325E-2</v>
      </c>
      <c r="AK29" s="116">
        <v>6.7415730337078653E-3</v>
      </c>
      <c r="AL29" s="114">
        <v>119</v>
      </c>
      <c r="AM29" s="115">
        <v>610</v>
      </c>
      <c r="AN29" s="116">
        <v>0</v>
      </c>
      <c r="AO29" s="115">
        <v>505</v>
      </c>
      <c r="AP29" s="115">
        <v>700</v>
      </c>
      <c r="AQ29" s="116">
        <v>8.9285714285714288E-2</v>
      </c>
      <c r="AR29" s="116">
        <v>1.7857142857142856E-2</v>
      </c>
      <c r="AS29" s="81" t="s">
        <v>345</v>
      </c>
    </row>
    <row r="30" spans="1:45" ht="10" x14ac:dyDescent="0.2">
      <c r="B30" s="12" t="s">
        <v>173</v>
      </c>
      <c r="C30" s="114">
        <v>157</v>
      </c>
      <c r="D30" s="115">
        <v>350</v>
      </c>
      <c r="E30" s="116">
        <v>-7.8947368421052627E-2</v>
      </c>
      <c r="F30" s="115">
        <v>340</v>
      </c>
      <c r="G30" s="115">
        <v>360</v>
      </c>
      <c r="H30" s="116">
        <v>0</v>
      </c>
      <c r="I30" s="116">
        <v>0</v>
      </c>
      <c r="J30" s="114">
        <v>524</v>
      </c>
      <c r="K30" s="115">
        <v>410</v>
      </c>
      <c r="L30" s="116">
        <v>-8.8888888888888892E-2</v>
      </c>
      <c r="M30" s="115">
        <v>390</v>
      </c>
      <c r="N30" s="115">
        <v>440</v>
      </c>
      <c r="O30" s="116">
        <v>2.5000000000000001E-2</v>
      </c>
      <c r="P30" s="116">
        <v>5.0000000000000001E-3</v>
      </c>
      <c r="Q30" s="114">
        <v>203</v>
      </c>
      <c r="R30" s="115">
        <v>510</v>
      </c>
      <c r="S30" s="116">
        <v>-6.4220183486238536E-2</v>
      </c>
      <c r="T30" s="115">
        <v>475</v>
      </c>
      <c r="U30" s="115">
        <v>560</v>
      </c>
      <c r="V30" s="116">
        <v>6.25E-2</v>
      </c>
      <c r="W30" s="116">
        <v>1.2500000000000001E-2</v>
      </c>
      <c r="X30" s="114">
        <v>33</v>
      </c>
      <c r="Y30" s="115">
        <v>420</v>
      </c>
      <c r="Z30" s="116">
        <v>2.4390243902439025E-2</v>
      </c>
      <c r="AA30" s="115">
        <v>390</v>
      </c>
      <c r="AB30" s="115">
        <v>450</v>
      </c>
      <c r="AC30" s="116">
        <v>0.16666666666666666</v>
      </c>
      <c r="AD30" s="116">
        <v>3.3333333333333333E-2</v>
      </c>
      <c r="AE30" s="114">
        <v>346</v>
      </c>
      <c r="AF30" s="115">
        <v>480</v>
      </c>
      <c r="AG30" s="116">
        <v>2.1276595744680851E-2</v>
      </c>
      <c r="AH30" s="115">
        <v>425</v>
      </c>
      <c r="AI30" s="115">
        <v>520</v>
      </c>
      <c r="AJ30" s="116">
        <v>9.0909090909090912E-2</v>
      </c>
      <c r="AK30" s="116">
        <v>1.8181818181818181E-2</v>
      </c>
      <c r="AL30" s="114">
        <v>392</v>
      </c>
      <c r="AM30" s="115">
        <v>600</v>
      </c>
      <c r="AN30" s="116">
        <v>0</v>
      </c>
      <c r="AO30" s="115">
        <v>520</v>
      </c>
      <c r="AP30" s="115">
        <v>695</v>
      </c>
      <c r="AQ30" s="116">
        <v>0.13207547169811321</v>
      </c>
      <c r="AR30" s="116">
        <v>2.6415094339622643E-2</v>
      </c>
      <c r="AS30" s="81" t="s">
        <v>345</v>
      </c>
    </row>
    <row r="31" spans="1:45" ht="10" x14ac:dyDescent="0.2">
      <c r="B31" s="12" t="s">
        <v>174</v>
      </c>
      <c r="C31" s="114">
        <v>182</v>
      </c>
      <c r="D31" s="115">
        <v>260</v>
      </c>
      <c r="E31" s="116">
        <v>0</v>
      </c>
      <c r="F31" s="115">
        <v>225</v>
      </c>
      <c r="G31" s="115">
        <v>330</v>
      </c>
      <c r="H31" s="116">
        <v>0.18181818181818182</v>
      </c>
      <c r="I31" s="116">
        <v>3.6363636363636362E-2</v>
      </c>
      <c r="J31" s="114">
        <v>240</v>
      </c>
      <c r="K31" s="115">
        <v>400</v>
      </c>
      <c r="L31" s="116">
        <v>-0.1111111111111111</v>
      </c>
      <c r="M31" s="115">
        <v>380</v>
      </c>
      <c r="N31" s="115">
        <v>440</v>
      </c>
      <c r="O31" s="116">
        <v>0</v>
      </c>
      <c r="P31" s="116">
        <v>0</v>
      </c>
      <c r="Q31" s="114">
        <v>135</v>
      </c>
      <c r="R31" s="115">
        <v>530</v>
      </c>
      <c r="S31" s="116">
        <v>-5.3571428571428568E-2</v>
      </c>
      <c r="T31" s="115">
        <v>460</v>
      </c>
      <c r="U31" s="115">
        <v>580</v>
      </c>
      <c r="V31" s="116">
        <v>0</v>
      </c>
      <c r="W31" s="116">
        <v>0</v>
      </c>
      <c r="X31" s="114">
        <v>50</v>
      </c>
      <c r="Y31" s="115">
        <v>400</v>
      </c>
      <c r="Z31" s="116">
        <v>-1.9607843137254902E-2</v>
      </c>
      <c r="AA31" s="115">
        <v>380</v>
      </c>
      <c r="AB31" s="115">
        <v>450</v>
      </c>
      <c r="AC31" s="116">
        <v>2.564102564102564E-2</v>
      </c>
      <c r="AD31" s="116">
        <v>5.1282051282051282E-3</v>
      </c>
      <c r="AE31" s="114">
        <v>264</v>
      </c>
      <c r="AF31" s="115">
        <v>490</v>
      </c>
      <c r="AG31" s="116">
        <v>-0.02</v>
      </c>
      <c r="AH31" s="115">
        <v>418</v>
      </c>
      <c r="AI31" s="115">
        <v>520</v>
      </c>
      <c r="AJ31" s="116">
        <v>8.8888888888888892E-2</v>
      </c>
      <c r="AK31" s="116">
        <v>1.7777777777777778E-2</v>
      </c>
      <c r="AL31" s="114">
        <v>119</v>
      </c>
      <c r="AM31" s="115">
        <v>620</v>
      </c>
      <c r="AN31" s="116">
        <v>-6.7669172932330823E-2</v>
      </c>
      <c r="AO31" s="115">
        <v>520</v>
      </c>
      <c r="AP31" s="115">
        <v>770</v>
      </c>
      <c r="AQ31" s="116">
        <v>3.3333333333333333E-2</v>
      </c>
      <c r="AR31" s="116">
        <v>6.6666666666666662E-3</v>
      </c>
      <c r="AS31" s="81" t="s">
        <v>345</v>
      </c>
    </row>
    <row r="32" spans="1:45" ht="10" x14ac:dyDescent="0.2">
      <c r="B32" s="12" t="s">
        <v>175</v>
      </c>
      <c r="C32" s="114">
        <v>256</v>
      </c>
      <c r="D32" s="115">
        <v>330</v>
      </c>
      <c r="E32" s="116">
        <v>-7.0422535211267609E-2</v>
      </c>
      <c r="F32" s="115">
        <v>280</v>
      </c>
      <c r="G32" s="115">
        <v>370</v>
      </c>
      <c r="H32" s="116">
        <v>0</v>
      </c>
      <c r="I32" s="116">
        <v>0</v>
      </c>
      <c r="J32" s="114">
        <v>677</v>
      </c>
      <c r="K32" s="115">
        <v>430</v>
      </c>
      <c r="L32" s="116">
        <v>-6.5217391304347824E-2</v>
      </c>
      <c r="M32" s="115">
        <v>385</v>
      </c>
      <c r="N32" s="115">
        <v>480</v>
      </c>
      <c r="O32" s="116">
        <v>5.3921568627450983E-2</v>
      </c>
      <c r="P32" s="116">
        <v>1.0784313725490196E-2</v>
      </c>
      <c r="Q32" s="114">
        <v>143</v>
      </c>
      <c r="R32" s="115">
        <v>610</v>
      </c>
      <c r="S32" s="116">
        <v>-6.1538461538461542E-2</v>
      </c>
      <c r="T32" s="115">
        <v>530</v>
      </c>
      <c r="U32" s="115">
        <v>700</v>
      </c>
      <c r="V32" s="116">
        <v>0.10909090909090909</v>
      </c>
      <c r="W32" s="116">
        <v>2.1818181818181816E-2</v>
      </c>
      <c r="X32" s="114">
        <v>48</v>
      </c>
      <c r="Y32" s="115">
        <v>511</v>
      </c>
      <c r="Z32" s="116">
        <v>2.1999999999999999E-2</v>
      </c>
      <c r="AA32" s="115">
        <v>440</v>
      </c>
      <c r="AB32" s="115">
        <v>550</v>
      </c>
      <c r="AC32" s="116">
        <v>6.458333333333334E-2</v>
      </c>
      <c r="AD32" s="116">
        <v>1.2916666666666668E-2</v>
      </c>
      <c r="AE32" s="114">
        <v>195</v>
      </c>
      <c r="AF32" s="115">
        <v>650</v>
      </c>
      <c r="AG32" s="116">
        <v>0</v>
      </c>
      <c r="AH32" s="115">
        <v>550</v>
      </c>
      <c r="AI32" s="115">
        <v>750</v>
      </c>
      <c r="AJ32" s="116">
        <v>0.04</v>
      </c>
      <c r="AK32" s="116">
        <v>8.0000000000000002E-3</v>
      </c>
      <c r="AL32" s="114">
        <v>163</v>
      </c>
      <c r="AM32" s="115">
        <v>880</v>
      </c>
      <c r="AN32" s="116">
        <v>-3.0837004405286344E-2</v>
      </c>
      <c r="AO32" s="115">
        <v>750</v>
      </c>
      <c r="AP32" s="115">
        <v>1000</v>
      </c>
      <c r="AQ32" s="116">
        <v>3.5294117647058823E-2</v>
      </c>
      <c r="AR32" s="116">
        <v>7.058823529411765E-3</v>
      </c>
      <c r="AS32" s="81" t="s">
        <v>345</v>
      </c>
    </row>
    <row r="33" spans="1:45" ht="10" x14ac:dyDescent="0.2">
      <c r="B33" s="12" t="s">
        <v>176</v>
      </c>
      <c r="C33" s="114">
        <v>36</v>
      </c>
      <c r="D33" s="115">
        <v>380</v>
      </c>
      <c r="E33" s="116">
        <v>-0.13636363636363635</v>
      </c>
      <c r="F33" s="115">
        <v>345</v>
      </c>
      <c r="G33" s="115">
        <v>390</v>
      </c>
      <c r="H33" s="116">
        <v>0.10144927536231885</v>
      </c>
      <c r="I33" s="116">
        <v>2.028985507246377E-2</v>
      </c>
      <c r="J33" s="114">
        <v>309</v>
      </c>
      <c r="K33" s="115">
        <v>420</v>
      </c>
      <c r="L33" s="116">
        <v>-6.6666666666666666E-2</v>
      </c>
      <c r="M33" s="115">
        <v>385</v>
      </c>
      <c r="N33" s="115">
        <v>480</v>
      </c>
      <c r="O33" s="116">
        <v>6.3291139240506333E-2</v>
      </c>
      <c r="P33" s="116">
        <v>1.2658227848101267E-2</v>
      </c>
      <c r="Q33" s="114">
        <v>74</v>
      </c>
      <c r="R33" s="115">
        <v>580</v>
      </c>
      <c r="S33" s="116">
        <v>-4.9180327868852458E-2</v>
      </c>
      <c r="T33" s="115">
        <v>495</v>
      </c>
      <c r="U33" s="115">
        <v>680</v>
      </c>
      <c r="V33" s="116">
        <v>0.11969111969111969</v>
      </c>
      <c r="W33" s="116">
        <v>2.3938223938223938E-2</v>
      </c>
      <c r="X33" s="114">
        <v>27</v>
      </c>
      <c r="Y33" s="115">
        <v>435</v>
      </c>
      <c r="Z33" s="116">
        <v>-6.4516129032258063E-2</v>
      </c>
      <c r="AA33" s="115">
        <v>400</v>
      </c>
      <c r="AB33" s="115">
        <v>520</v>
      </c>
      <c r="AC33" s="116">
        <v>2.8368794326241134E-2</v>
      </c>
      <c r="AD33" s="116">
        <v>5.6737588652482265E-3</v>
      </c>
      <c r="AE33" s="114">
        <v>88</v>
      </c>
      <c r="AF33" s="115">
        <v>598</v>
      </c>
      <c r="AG33" s="116">
        <v>-0.12058823529411765</v>
      </c>
      <c r="AH33" s="115">
        <v>500</v>
      </c>
      <c r="AI33" s="115">
        <v>750</v>
      </c>
      <c r="AJ33" s="116">
        <v>-3.3333333333333335E-3</v>
      </c>
      <c r="AK33" s="116">
        <v>-6.6666666666666675E-4</v>
      </c>
      <c r="AL33" s="114">
        <v>90</v>
      </c>
      <c r="AM33" s="115">
        <v>850</v>
      </c>
      <c r="AN33" s="116">
        <v>-2.2988505747126436E-2</v>
      </c>
      <c r="AO33" s="115">
        <v>750</v>
      </c>
      <c r="AP33" s="115">
        <v>1020</v>
      </c>
      <c r="AQ33" s="116">
        <v>0</v>
      </c>
      <c r="AR33" s="116">
        <v>0</v>
      </c>
      <c r="AS33" s="81" t="s">
        <v>345</v>
      </c>
    </row>
    <row r="34" spans="1:45" ht="10" x14ac:dyDescent="0.2">
      <c r="B34" s="12" t="s">
        <v>177</v>
      </c>
      <c r="C34" s="114">
        <v>135</v>
      </c>
      <c r="D34" s="115">
        <v>350</v>
      </c>
      <c r="E34" s="116">
        <v>-6.6666666666666666E-2</v>
      </c>
      <c r="F34" s="115">
        <v>310</v>
      </c>
      <c r="G34" s="115">
        <v>380</v>
      </c>
      <c r="H34" s="116">
        <v>0.12903225806451613</v>
      </c>
      <c r="I34" s="116">
        <v>2.5806451612903226E-2</v>
      </c>
      <c r="J34" s="114">
        <v>392</v>
      </c>
      <c r="K34" s="115">
        <v>400</v>
      </c>
      <c r="L34" s="116">
        <v>-4.7619047619047616E-2</v>
      </c>
      <c r="M34" s="115">
        <v>360</v>
      </c>
      <c r="N34" s="115">
        <v>445</v>
      </c>
      <c r="O34" s="116">
        <v>0.1111111111111111</v>
      </c>
      <c r="P34" s="116">
        <v>2.222222222222222E-2</v>
      </c>
      <c r="Q34" s="114">
        <v>232</v>
      </c>
      <c r="R34" s="115">
        <v>500</v>
      </c>
      <c r="S34" s="116">
        <v>-4.7619047619047616E-2</v>
      </c>
      <c r="T34" s="115">
        <v>445</v>
      </c>
      <c r="U34" s="115">
        <v>580</v>
      </c>
      <c r="V34" s="116">
        <v>3.0927835051546393E-2</v>
      </c>
      <c r="W34" s="116">
        <v>6.1855670103092789E-3</v>
      </c>
      <c r="X34" s="114">
        <v>36</v>
      </c>
      <c r="Y34" s="115">
        <v>390</v>
      </c>
      <c r="Z34" s="116">
        <v>-7.1428571428571425E-2</v>
      </c>
      <c r="AA34" s="115">
        <v>350</v>
      </c>
      <c r="AB34" s="115">
        <v>430</v>
      </c>
      <c r="AC34" s="116">
        <v>2.6315789473684209E-2</v>
      </c>
      <c r="AD34" s="116">
        <v>5.263157894736842E-3</v>
      </c>
      <c r="AE34" s="114">
        <v>207</v>
      </c>
      <c r="AF34" s="115">
        <v>450</v>
      </c>
      <c r="AG34" s="116">
        <v>-4.2553191489361701E-2</v>
      </c>
      <c r="AH34" s="115">
        <v>400</v>
      </c>
      <c r="AI34" s="115">
        <v>520</v>
      </c>
      <c r="AJ34" s="116">
        <v>4.6511627906976744E-2</v>
      </c>
      <c r="AK34" s="116">
        <v>9.3023255813953487E-3</v>
      </c>
      <c r="AL34" s="114">
        <v>76</v>
      </c>
      <c r="AM34" s="115">
        <v>623</v>
      </c>
      <c r="AN34" s="116">
        <v>4.8387096774193551E-3</v>
      </c>
      <c r="AO34" s="115">
        <v>520</v>
      </c>
      <c r="AP34" s="115">
        <v>690</v>
      </c>
      <c r="AQ34" s="116">
        <v>8.3478260869565224E-2</v>
      </c>
      <c r="AR34" s="116">
        <v>1.6695652173913045E-2</v>
      </c>
      <c r="AS34" s="81" t="s">
        <v>345</v>
      </c>
    </row>
    <row r="35" spans="1:45" ht="10" x14ac:dyDescent="0.2">
      <c r="B35" s="12" t="s">
        <v>178</v>
      </c>
      <c r="C35" s="114">
        <v>439</v>
      </c>
      <c r="D35" s="115">
        <v>300</v>
      </c>
      <c r="E35" s="116">
        <v>-3.2258064516129031E-2</v>
      </c>
      <c r="F35" s="115">
        <v>250</v>
      </c>
      <c r="G35" s="115">
        <v>350</v>
      </c>
      <c r="H35" s="116">
        <v>9.0909090909090912E-2</v>
      </c>
      <c r="I35" s="116">
        <v>1.8181818181818181E-2</v>
      </c>
      <c r="J35" s="114">
        <v>869</v>
      </c>
      <c r="K35" s="115">
        <v>386</v>
      </c>
      <c r="L35" s="116">
        <v>-3.5000000000000003E-2</v>
      </c>
      <c r="M35" s="115">
        <v>350</v>
      </c>
      <c r="N35" s="115">
        <v>420</v>
      </c>
      <c r="O35" s="116">
        <v>7.2222222222222215E-2</v>
      </c>
      <c r="P35" s="116">
        <v>1.4444444444444444E-2</v>
      </c>
      <c r="Q35" s="114">
        <v>340</v>
      </c>
      <c r="R35" s="115">
        <v>455</v>
      </c>
      <c r="S35" s="116">
        <v>-8.0808080808080815E-2</v>
      </c>
      <c r="T35" s="115">
        <v>420</v>
      </c>
      <c r="U35" s="115">
        <v>500</v>
      </c>
      <c r="V35" s="116">
        <v>5.8139534883720929E-2</v>
      </c>
      <c r="W35" s="116">
        <v>1.1627906976744186E-2</v>
      </c>
      <c r="X35" s="114">
        <v>57</v>
      </c>
      <c r="Y35" s="115">
        <v>400</v>
      </c>
      <c r="Z35" s="116">
        <v>-2.4390243902439025E-2</v>
      </c>
      <c r="AA35" s="115">
        <v>380</v>
      </c>
      <c r="AB35" s="115">
        <v>430</v>
      </c>
      <c r="AC35" s="116">
        <v>8.1081081081081086E-2</v>
      </c>
      <c r="AD35" s="116">
        <v>1.6216216216216217E-2</v>
      </c>
      <c r="AE35" s="114">
        <v>218</v>
      </c>
      <c r="AF35" s="115">
        <v>428</v>
      </c>
      <c r="AG35" s="116">
        <v>-4.8888888888888891E-2</v>
      </c>
      <c r="AH35" s="115">
        <v>385</v>
      </c>
      <c r="AI35" s="115">
        <v>450</v>
      </c>
      <c r="AJ35" s="116">
        <v>7.0000000000000007E-2</v>
      </c>
      <c r="AK35" s="116">
        <v>1.4000000000000002E-2</v>
      </c>
      <c r="AL35" s="114">
        <v>110</v>
      </c>
      <c r="AM35" s="115">
        <v>523</v>
      </c>
      <c r="AN35" s="116">
        <v>-4.9090909090909088E-2</v>
      </c>
      <c r="AO35" s="115">
        <v>450</v>
      </c>
      <c r="AP35" s="115">
        <v>620</v>
      </c>
      <c r="AQ35" s="116">
        <v>0</v>
      </c>
      <c r="AR35" s="116">
        <v>0</v>
      </c>
      <c r="AS35" s="81" t="s">
        <v>345</v>
      </c>
    </row>
    <row r="36" spans="1:45" ht="10" x14ac:dyDescent="0.2">
      <c r="B36" s="12" t="s">
        <v>179</v>
      </c>
      <c r="C36" s="114">
        <v>42</v>
      </c>
      <c r="D36" s="115">
        <v>350</v>
      </c>
      <c r="E36" s="116">
        <v>-5.4054054054054057E-2</v>
      </c>
      <c r="F36" s="115">
        <v>340</v>
      </c>
      <c r="G36" s="115">
        <v>375</v>
      </c>
      <c r="H36" s="116">
        <v>-4.1095890410958902E-2</v>
      </c>
      <c r="I36" s="116">
        <v>-8.21917808219178E-3</v>
      </c>
      <c r="J36" s="114">
        <v>231</v>
      </c>
      <c r="K36" s="115">
        <v>405</v>
      </c>
      <c r="L36" s="116">
        <v>-3.5714285714285712E-2</v>
      </c>
      <c r="M36" s="115">
        <v>380</v>
      </c>
      <c r="N36" s="115">
        <v>435</v>
      </c>
      <c r="O36" s="116">
        <v>1.2500000000000001E-2</v>
      </c>
      <c r="P36" s="116">
        <v>2.5000000000000001E-3</v>
      </c>
      <c r="Q36" s="114">
        <v>152</v>
      </c>
      <c r="R36" s="115">
        <v>480</v>
      </c>
      <c r="S36" s="116">
        <v>-0.04</v>
      </c>
      <c r="T36" s="115">
        <v>430</v>
      </c>
      <c r="U36" s="115">
        <v>540</v>
      </c>
      <c r="V36" s="116">
        <v>6.6666666666666666E-2</v>
      </c>
      <c r="W36" s="116">
        <v>1.3333333333333332E-2</v>
      </c>
      <c r="X36" s="114">
        <v>19</v>
      </c>
      <c r="Y36" s="115">
        <v>380</v>
      </c>
      <c r="Z36" s="116">
        <v>-9.5238095238095233E-2</v>
      </c>
      <c r="AA36" s="115">
        <v>360</v>
      </c>
      <c r="AB36" s="115">
        <v>420</v>
      </c>
      <c r="AC36" s="116">
        <v>-2.564102564102564E-2</v>
      </c>
      <c r="AD36" s="116">
        <v>-5.1282051282051282E-3</v>
      </c>
      <c r="AE36" s="114">
        <v>207</v>
      </c>
      <c r="AF36" s="115">
        <v>465</v>
      </c>
      <c r="AG36" s="116">
        <v>-2.7196652719665274E-2</v>
      </c>
      <c r="AH36" s="115">
        <v>410</v>
      </c>
      <c r="AI36" s="115">
        <v>530</v>
      </c>
      <c r="AJ36" s="116">
        <v>5.6818181818181816E-2</v>
      </c>
      <c r="AK36" s="116">
        <v>1.1363636363636364E-2</v>
      </c>
      <c r="AL36" s="114">
        <v>217</v>
      </c>
      <c r="AM36" s="115">
        <v>600</v>
      </c>
      <c r="AN36" s="116">
        <v>0</v>
      </c>
      <c r="AO36" s="115">
        <v>530</v>
      </c>
      <c r="AP36" s="115">
        <v>695</v>
      </c>
      <c r="AQ36" s="116">
        <v>9.0909090909090912E-2</v>
      </c>
      <c r="AR36" s="116">
        <v>1.8181818181818181E-2</v>
      </c>
      <c r="AS36" s="81" t="s">
        <v>345</v>
      </c>
    </row>
    <row r="37" spans="1:45" ht="10" x14ac:dyDescent="0.2">
      <c r="B37" s="12" t="s">
        <v>180</v>
      </c>
      <c r="C37" s="114">
        <v>360</v>
      </c>
      <c r="D37" s="115">
        <v>340</v>
      </c>
      <c r="E37" s="116">
        <v>-5.5555555555555552E-2</v>
      </c>
      <c r="F37" s="115">
        <v>300</v>
      </c>
      <c r="G37" s="115">
        <v>370</v>
      </c>
      <c r="H37" s="116">
        <v>0</v>
      </c>
      <c r="I37" s="116">
        <v>0</v>
      </c>
      <c r="J37" s="114">
        <v>442</v>
      </c>
      <c r="K37" s="115">
        <v>428</v>
      </c>
      <c r="L37" s="116">
        <v>-9.5137420718816063E-2</v>
      </c>
      <c r="M37" s="115">
        <v>385</v>
      </c>
      <c r="N37" s="115">
        <v>490</v>
      </c>
      <c r="O37" s="116">
        <v>1.9047619047619049E-2</v>
      </c>
      <c r="P37" s="116">
        <v>3.80952380952381E-3</v>
      </c>
      <c r="Q37" s="114">
        <v>44</v>
      </c>
      <c r="R37" s="115">
        <v>565</v>
      </c>
      <c r="S37" s="116">
        <v>-0.15671641791044777</v>
      </c>
      <c r="T37" s="115">
        <v>500</v>
      </c>
      <c r="U37" s="115">
        <v>630</v>
      </c>
      <c r="V37" s="116">
        <v>-5.2816901408450703E-3</v>
      </c>
      <c r="W37" s="116">
        <v>-1.056338028169014E-3</v>
      </c>
      <c r="X37" s="114">
        <v>39</v>
      </c>
      <c r="Y37" s="115">
        <v>565</v>
      </c>
      <c r="Z37" s="116">
        <v>-4.2372881355932202E-2</v>
      </c>
      <c r="AA37" s="115">
        <v>500</v>
      </c>
      <c r="AB37" s="115">
        <v>620</v>
      </c>
      <c r="AC37" s="116">
        <v>7.6190476190476197E-2</v>
      </c>
      <c r="AD37" s="116">
        <v>1.523809523809524E-2</v>
      </c>
      <c r="AE37" s="114">
        <v>67</v>
      </c>
      <c r="AF37" s="115">
        <v>640</v>
      </c>
      <c r="AG37" s="116">
        <v>-9.8591549295774641E-2</v>
      </c>
      <c r="AH37" s="115">
        <v>595</v>
      </c>
      <c r="AI37" s="115">
        <v>850</v>
      </c>
      <c r="AJ37" s="116">
        <v>-5.8823529411764705E-2</v>
      </c>
      <c r="AK37" s="116">
        <v>-1.1764705882352941E-2</v>
      </c>
      <c r="AL37" s="114">
        <v>37</v>
      </c>
      <c r="AM37" s="115">
        <v>950</v>
      </c>
      <c r="AN37" s="116">
        <v>-4.5226130653266333E-2</v>
      </c>
      <c r="AO37" s="115">
        <v>850</v>
      </c>
      <c r="AP37" s="115">
        <v>1150</v>
      </c>
      <c r="AQ37" s="116">
        <v>-1.859504132231405E-2</v>
      </c>
      <c r="AR37" s="116">
        <v>-3.7190082644628099E-3</v>
      </c>
      <c r="AS37" s="81" t="s">
        <v>345</v>
      </c>
    </row>
    <row r="38" spans="1:45" ht="10" x14ac:dyDescent="0.2">
      <c r="B38" s="12" t="s">
        <v>181</v>
      </c>
      <c r="C38" s="114">
        <v>88</v>
      </c>
      <c r="D38" s="115">
        <v>360</v>
      </c>
      <c r="E38" s="116">
        <v>-5.2631578947368418E-2</v>
      </c>
      <c r="F38" s="115">
        <v>325</v>
      </c>
      <c r="G38" s="115">
        <v>380</v>
      </c>
      <c r="H38" s="116">
        <v>-1.3698630136986301E-2</v>
      </c>
      <c r="I38" s="116">
        <v>-2.7397260273972603E-3</v>
      </c>
      <c r="J38" s="114">
        <v>306</v>
      </c>
      <c r="K38" s="115">
        <v>415</v>
      </c>
      <c r="L38" s="116">
        <v>-0.11702127659574468</v>
      </c>
      <c r="M38" s="115">
        <v>380</v>
      </c>
      <c r="N38" s="115">
        <v>470</v>
      </c>
      <c r="O38" s="116">
        <v>6.4102564102564097E-2</v>
      </c>
      <c r="P38" s="116">
        <v>1.282051282051282E-2</v>
      </c>
      <c r="Q38" s="114">
        <v>254</v>
      </c>
      <c r="R38" s="115">
        <v>488</v>
      </c>
      <c r="S38" s="116">
        <v>-4.3137254901960784E-2</v>
      </c>
      <c r="T38" s="115">
        <v>425</v>
      </c>
      <c r="U38" s="115">
        <v>550</v>
      </c>
      <c r="V38" s="116">
        <v>6.0869565217391307E-2</v>
      </c>
      <c r="W38" s="116">
        <v>1.2173913043478261E-2</v>
      </c>
      <c r="X38" s="114">
        <v>31</v>
      </c>
      <c r="Y38" s="115">
        <v>390</v>
      </c>
      <c r="Z38" s="116">
        <v>-0.13333333333333333</v>
      </c>
      <c r="AA38" s="115">
        <v>350</v>
      </c>
      <c r="AB38" s="115">
        <v>450</v>
      </c>
      <c r="AC38" s="116">
        <v>0.11428571428571428</v>
      </c>
      <c r="AD38" s="116">
        <v>2.2857142857142857E-2</v>
      </c>
      <c r="AE38" s="114">
        <v>558</v>
      </c>
      <c r="AF38" s="115">
        <v>450</v>
      </c>
      <c r="AG38" s="116">
        <v>-2.8077753779697623E-2</v>
      </c>
      <c r="AH38" s="115">
        <v>410</v>
      </c>
      <c r="AI38" s="115">
        <v>490</v>
      </c>
      <c r="AJ38" s="116">
        <v>5.8823529411764705E-2</v>
      </c>
      <c r="AK38" s="116">
        <v>1.1764705882352941E-2</v>
      </c>
      <c r="AL38" s="114">
        <v>489</v>
      </c>
      <c r="AM38" s="115">
        <v>540</v>
      </c>
      <c r="AN38" s="116">
        <v>-3.5714285714285712E-2</v>
      </c>
      <c r="AO38" s="115">
        <v>490</v>
      </c>
      <c r="AP38" s="115">
        <v>600</v>
      </c>
      <c r="AQ38" s="116">
        <v>0.08</v>
      </c>
      <c r="AR38" s="116">
        <v>1.6E-2</v>
      </c>
      <c r="AS38" s="81" t="s">
        <v>345</v>
      </c>
    </row>
    <row r="39" spans="1:45" ht="10" x14ac:dyDescent="0.2">
      <c r="B39" s="12" t="s">
        <v>182</v>
      </c>
      <c r="C39" s="114">
        <v>765</v>
      </c>
      <c r="D39" s="115">
        <v>315</v>
      </c>
      <c r="E39" s="116">
        <v>-3.3742331288343558E-2</v>
      </c>
      <c r="F39" s="115">
        <v>248</v>
      </c>
      <c r="G39" s="115">
        <v>355</v>
      </c>
      <c r="H39" s="116">
        <v>6.7796610169491525E-2</v>
      </c>
      <c r="I39" s="116">
        <v>1.3559322033898305E-2</v>
      </c>
      <c r="J39" s="114">
        <v>827</v>
      </c>
      <c r="K39" s="115">
        <v>425</v>
      </c>
      <c r="L39" s="116">
        <v>-9.5744680851063829E-2</v>
      </c>
      <c r="M39" s="115">
        <v>375</v>
      </c>
      <c r="N39" s="115">
        <v>480</v>
      </c>
      <c r="O39" s="116">
        <v>3.6585365853658534E-2</v>
      </c>
      <c r="P39" s="116">
        <v>7.3170731707317069E-3</v>
      </c>
      <c r="Q39" s="114">
        <v>87</v>
      </c>
      <c r="R39" s="115">
        <v>650</v>
      </c>
      <c r="S39" s="116">
        <v>-7.8014184397163122E-2</v>
      </c>
      <c r="T39" s="115">
        <v>560</v>
      </c>
      <c r="U39" s="115">
        <v>790</v>
      </c>
      <c r="V39" s="116">
        <v>0.13043478260869565</v>
      </c>
      <c r="W39" s="116">
        <v>2.6086956521739129E-2</v>
      </c>
      <c r="X39" s="114">
        <v>52</v>
      </c>
      <c r="Y39" s="115">
        <v>573</v>
      </c>
      <c r="Z39" s="116">
        <v>-4.1806020066889632E-2</v>
      </c>
      <c r="AA39" s="115">
        <v>498</v>
      </c>
      <c r="AB39" s="115">
        <v>658</v>
      </c>
      <c r="AC39" s="116">
        <v>8.3175803402646506E-2</v>
      </c>
      <c r="AD39" s="116">
        <v>1.6635160680529303E-2</v>
      </c>
      <c r="AE39" s="114">
        <v>78</v>
      </c>
      <c r="AF39" s="115">
        <v>750</v>
      </c>
      <c r="AG39" s="116">
        <v>-3.2258064516129031E-2</v>
      </c>
      <c r="AH39" s="115">
        <v>650</v>
      </c>
      <c r="AI39" s="115">
        <v>875</v>
      </c>
      <c r="AJ39" s="116">
        <v>5.1893408134642355E-2</v>
      </c>
      <c r="AK39" s="116">
        <v>1.0378681626928472E-2</v>
      </c>
      <c r="AL39" s="114">
        <v>55</v>
      </c>
      <c r="AM39" s="115">
        <v>1035</v>
      </c>
      <c r="AN39" s="116">
        <v>3.5000000000000003E-2</v>
      </c>
      <c r="AO39" s="115">
        <v>875</v>
      </c>
      <c r="AP39" s="115">
        <v>1200</v>
      </c>
      <c r="AQ39" s="116">
        <v>3.5000000000000003E-2</v>
      </c>
      <c r="AR39" s="116">
        <v>7.000000000000001E-3</v>
      </c>
      <c r="AS39" s="81" t="s">
        <v>345</v>
      </c>
    </row>
    <row r="40" spans="1:45" ht="10" x14ac:dyDescent="0.2">
      <c r="B40" s="12" t="s">
        <v>183</v>
      </c>
      <c r="C40" s="114">
        <v>85</v>
      </c>
      <c r="D40" s="115">
        <v>350</v>
      </c>
      <c r="E40" s="116">
        <v>-7.8947368421052627E-2</v>
      </c>
      <c r="F40" s="115">
        <v>310</v>
      </c>
      <c r="G40" s="115">
        <v>380</v>
      </c>
      <c r="H40" s="116">
        <v>-2.7777777777777776E-2</v>
      </c>
      <c r="I40" s="116">
        <v>-5.5555555555555549E-3</v>
      </c>
      <c r="J40" s="114">
        <v>446</v>
      </c>
      <c r="K40" s="115">
        <v>420</v>
      </c>
      <c r="L40" s="116">
        <v>-6.6666666666666666E-2</v>
      </c>
      <c r="M40" s="115">
        <v>370</v>
      </c>
      <c r="N40" s="115">
        <v>475</v>
      </c>
      <c r="O40" s="116">
        <v>0.05</v>
      </c>
      <c r="P40" s="116">
        <v>0.01</v>
      </c>
      <c r="Q40" s="114">
        <v>129</v>
      </c>
      <c r="R40" s="115">
        <v>595</v>
      </c>
      <c r="S40" s="116">
        <v>-8.3333333333333332E-3</v>
      </c>
      <c r="T40" s="115">
        <v>500</v>
      </c>
      <c r="U40" s="115">
        <v>680</v>
      </c>
      <c r="V40" s="116">
        <v>0.10185185185185185</v>
      </c>
      <c r="W40" s="116">
        <v>2.0370370370370369E-2</v>
      </c>
      <c r="X40" s="114">
        <v>36</v>
      </c>
      <c r="Y40" s="115">
        <v>528</v>
      </c>
      <c r="Z40" s="116">
        <v>3.937007874015748E-2</v>
      </c>
      <c r="AA40" s="115">
        <v>478</v>
      </c>
      <c r="AB40" s="115">
        <v>595</v>
      </c>
      <c r="AC40" s="116">
        <v>1.5384615384615385E-2</v>
      </c>
      <c r="AD40" s="116">
        <v>3.0769230769230769E-3</v>
      </c>
      <c r="AE40" s="114">
        <v>128</v>
      </c>
      <c r="AF40" s="115">
        <v>650</v>
      </c>
      <c r="AG40" s="116">
        <v>-2.9850746268656716E-2</v>
      </c>
      <c r="AH40" s="115">
        <v>550</v>
      </c>
      <c r="AI40" s="115">
        <v>780</v>
      </c>
      <c r="AJ40" s="116">
        <v>0.04</v>
      </c>
      <c r="AK40" s="116">
        <v>8.0000000000000002E-3</v>
      </c>
      <c r="AL40" s="114">
        <v>119</v>
      </c>
      <c r="AM40" s="115">
        <v>950</v>
      </c>
      <c r="AN40" s="116">
        <v>-6.8627450980392163E-2</v>
      </c>
      <c r="AO40" s="115">
        <v>780</v>
      </c>
      <c r="AP40" s="115">
        <v>1150</v>
      </c>
      <c r="AQ40" s="116">
        <v>-0.05</v>
      </c>
      <c r="AR40" s="116">
        <v>-0.01</v>
      </c>
      <c r="AS40" s="81" t="s">
        <v>345</v>
      </c>
    </row>
    <row r="41" spans="1:45" ht="10" x14ac:dyDescent="0.2">
      <c r="B41" s="12" t="s">
        <v>184</v>
      </c>
      <c r="C41" s="114">
        <v>13</v>
      </c>
      <c r="D41" s="115">
        <v>350</v>
      </c>
      <c r="E41" s="116">
        <v>-4.1095890410958902E-2</v>
      </c>
      <c r="F41" s="115">
        <v>335</v>
      </c>
      <c r="G41" s="115">
        <v>359</v>
      </c>
      <c r="H41" s="116">
        <v>0.17449664429530201</v>
      </c>
      <c r="I41" s="116">
        <v>3.4899328859060399E-2</v>
      </c>
      <c r="J41" s="114">
        <v>139</v>
      </c>
      <c r="K41" s="115">
        <v>400</v>
      </c>
      <c r="L41" s="116">
        <v>-4.7619047619047616E-2</v>
      </c>
      <c r="M41" s="115">
        <v>380</v>
      </c>
      <c r="N41" s="115">
        <v>420</v>
      </c>
      <c r="O41" s="116">
        <v>5.2631578947368418E-2</v>
      </c>
      <c r="P41" s="116">
        <v>1.0526315789473684E-2</v>
      </c>
      <c r="Q41" s="114">
        <v>167</v>
      </c>
      <c r="R41" s="115">
        <v>490</v>
      </c>
      <c r="S41" s="116">
        <v>-9.2592592592592587E-2</v>
      </c>
      <c r="T41" s="115">
        <v>440</v>
      </c>
      <c r="U41" s="115">
        <v>550</v>
      </c>
      <c r="V41" s="116">
        <v>1.0309278350515464E-2</v>
      </c>
      <c r="W41" s="116">
        <v>2.0618556701030928E-3</v>
      </c>
      <c r="X41" s="114">
        <v>25</v>
      </c>
      <c r="Y41" s="115">
        <v>400</v>
      </c>
      <c r="Z41" s="116">
        <v>-2.4937655860349127E-3</v>
      </c>
      <c r="AA41" s="115">
        <v>380</v>
      </c>
      <c r="AB41" s="115">
        <v>450</v>
      </c>
      <c r="AC41" s="116">
        <v>7.2386058981233251E-2</v>
      </c>
      <c r="AD41" s="116">
        <v>1.447721179624665E-2</v>
      </c>
      <c r="AE41" s="114">
        <v>246</v>
      </c>
      <c r="AF41" s="115">
        <v>460</v>
      </c>
      <c r="AG41" s="116">
        <v>-4.1666666666666664E-2</v>
      </c>
      <c r="AH41" s="115">
        <v>425</v>
      </c>
      <c r="AI41" s="115">
        <v>500</v>
      </c>
      <c r="AJ41" s="116">
        <v>4.5454545454545456E-2</v>
      </c>
      <c r="AK41" s="116">
        <v>9.0909090909090905E-3</v>
      </c>
      <c r="AL41" s="114">
        <v>170</v>
      </c>
      <c r="AM41" s="115">
        <v>600</v>
      </c>
      <c r="AN41" s="116">
        <v>-1.3157894736842105E-2</v>
      </c>
      <c r="AO41" s="115">
        <v>500</v>
      </c>
      <c r="AP41" s="115">
        <v>675</v>
      </c>
      <c r="AQ41" s="116">
        <v>0.1111111111111111</v>
      </c>
      <c r="AR41" s="116">
        <v>2.222222222222222E-2</v>
      </c>
      <c r="AS41" s="81" t="s">
        <v>345</v>
      </c>
    </row>
    <row r="42" spans="1:45" ht="10" x14ac:dyDescent="0.2">
      <c r="B42" s="12" t="s">
        <v>185</v>
      </c>
      <c r="C42" s="114">
        <v>80</v>
      </c>
      <c r="D42" s="115">
        <v>330</v>
      </c>
      <c r="E42" s="116">
        <v>-2.9411764705882353E-2</v>
      </c>
      <c r="F42" s="115">
        <v>310</v>
      </c>
      <c r="G42" s="115">
        <v>340</v>
      </c>
      <c r="H42" s="116">
        <v>6.4516129032258063E-2</v>
      </c>
      <c r="I42" s="116">
        <v>1.2903225806451613E-2</v>
      </c>
      <c r="J42" s="114">
        <v>235</v>
      </c>
      <c r="K42" s="115">
        <v>380</v>
      </c>
      <c r="L42" s="116">
        <v>-2.564102564102564E-2</v>
      </c>
      <c r="M42" s="115">
        <v>350</v>
      </c>
      <c r="N42" s="115">
        <v>405</v>
      </c>
      <c r="O42" s="116">
        <v>8.5714285714285715E-2</v>
      </c>
      <c r="P42" s="116">
        <v>1.7142857142857144E-2</v>
      </c>
      <c r="Q42" s="114">
        <v>117</v>
      </c>
      <c r="R42" s="115">
        <v>480</v>
      </c>
      <c r="S42" s="116">
        <v>1.0526315789473684E-2</v>
      </c>
      <c r="T42" s="115">
        <v>440</v>
      </c>
      <c r="U42" s="115">
        <v>530</v>
      </c>
      <c r="V42" s="116">
        <v>0.12149532710280374</v>
      </c>
      <c r="W42" s="116">
        <v>2.4299065420560748E-2</v>
      </c>
      <c r="X42" s="114">
        <v>52</v>
      </c>
      <c r="Y42" s="115">
        <v>400</v>
      </c>
      <c r="Z42" s="116">
        <v>0</v>
      </c>
      <c r="AA42" s="115">
        <v>373</v>
      </c>
      <c r="AB42" s="115">
        <v>423</v>
      </c>
      <c r="AC42" s="116">
        <v>8.1081081081081086E-2</v>
      </c>
      <c r="AD42" s="116">
        <v>1.6216216216216217E-2</v>
      </c>
      <c r="AE42" s="114">
        <v>214</v>
      </c>
      <c r="AF42" s="115">
        <v>450</v>
      </c>
      <c r="AG42" s="116">
        <v>2.2727272727272728E-2</v>
      </c>
      <c r="AH42" s="115">
        <v>400</v>
      </c>
      <c r="AI42" s="115">
        <v>460</v>
      </c>
      <c r="AJ42" s="116">
        <v>0.125</v>
      </c>
      <c r="AK42" s="116">
        <v>2.5000000000000001E-2</v>
      </c>
      <c r="AL42" s="114">
        <v>70</v>
      </c>
      <c r="AM42" s="115">
        <v>530</v>
      </c>
      <c r="AN42" s="116">
        <v>-1.8518518518518517E-2</v>
      </c>
      <c r="AO42" s="115">
        <v>460</v>
      </c>
      <c r="AP42" s="115">
        <v>590</v>
      </c>
      <c r="AQ42" s="116">
        <v>0.17777777777777778</v>
      </c>
      <c r="AR42" s="116">
        <v>3.5555555555555556E-2</v>
      </c>
      <c r="AS42" s="81" t="s">
        <v>345</v>
      </c>
    </row>
    <row r="43" spans="1:45" ht="10" x14ac:dyDescent="0.2">
      <c r="B43" s="12" t="s">
        <v>186</v>
      </c>
      <c r="C43" s="114">
        <v>46</v>
      </c>
      <c r="D43" s="115">
        <v>340</v>
      </c>
      <c r="E43" s="116">
        <v>-8.1081081081081086E-2</v>
      </c>
      <c r="F43" s="115">
        <v>310</v>
      </c>
      <c r="G43" s="115">
        <v>400</v>
      </c>
      <c r="H43" s="116">
        <v>9.6774193548387094E-2</v>
      </c>
      <c r="I43" s="116">
        <v>1.935483870967742E-2</v>
      </c>
      <c r="J43" s="114">
        <v>132</v>
      </c>
      <c r="K43" s="115">
        <v>380</v>
      </c>
      <c r="L43" s="116">
        <v>-4.5226130653266333E-2</v>
      </c>
      <c r="M43" s="115">
        <v>360</v>
      </c>
      <c r="N43" s="115">
        <v>400</v>
      </c>
      <c r="O43" s="116">
        <v>8.5714285714285715E-2</v>
      </c>
      <c r="P43" s="116">
        <v>1.7142857142857144E-2</v>
      </c>
      <c r="Q43" s="114">
        <v>79</v>
      </c>
      <c r="R43" s="115">
        <v>450</v>
      </c>
      <c r="S43" s="116">
        <v>-5.2631578947368418E-2</v>
      </c>
      <c r="T43" s="115">
        <v>400</v>
      </c>
      <c r="U43" s="115">
        <v>525</v>
      </c>
      <c r="V43" s="116">
        <v>4.6511627906976744E-2</v>
      </c>
      <c r="W43" s="116">
        <v>9.3023255813953487E-3</v>
      </c>
      <c r="X43" s="114">
        <v>26</v>
      </c>
      <c r="Y43" s="115">
        <v>375</v>
      </c>
      <c r="Z43" s="116">
        <v>-8.0882352941176475E-2</v>
      </c>
      <c r="AA43" s="115">
        <v>350</v>
      </c>
      <c r="AB43" s="115">
        <v>430</v>
      </c>
      <c r="AC43" s="116">
        <v>2.7397260273972601E-2</v>
      </c>
      <c r="AD43" s="116">
        <v>5.4794520547945206E-3</v>
      </c>
      <c r="AE43" s="114">
        <v>318</v>
      </c>
      <c r="AF43" s="115">
        <v>440</v>
      </c>
      <c r="AG43" s="116">
        <v>-2.2222222222222223E-2</v>
      </c>
      <c r="AH43" s="115">
        <v>400</v>
      </c>
      <c r="AI43" s="115">
        <v>495</v>
      </c>
      <c r="AJ43" s="116">
        <v>9.1811414392059559E-2</v>
      </c>
      <c r="AK43" s="116">
        <v>1.8362282878411913E-2</v>
      </c>
      <c r="AL43" s="114">
        <v>203</v>
      </c>
      <c r="AM43" s="115">
        <v>550</v>
      </c>
      <c r="AN43" s="116">
        <v>3.7735849056603772E-2</v>
      </c>
      <c r="AO43" s="115">
        <v>495</v>
      </c>
      <c r="AP43" s="115">
        <v>620</v>
      </c>
      <c r="AQ43" s="116">
        <v>0.12244897959183673</v>
      </c>
      <c r="AR43" s="116">
        <v>2.4489795918367346E-2</v>
      </c>
      <c r="AS43" s="81" t="s">
        <v>345</v>
      </c>
    </row>
    <row r="44" spans="1:45" s="41" customFormat="1" ht="10.5" x14ac:dyDescent="0.25">
      <c r="B44" s="41" t="s">
        <v>37</v>
      </c>
      <c r="C44" s="114">
        <v>3456</v>
      </c>
      <c r="D44" s="115">
        <v>330</v>
      </c>
      <c r="E44" s="116">
        <v>-2.9411764705882353E-2</v>
      </c>
      <c r="F44" s="115">
        <v>265</v>
      </c>
      <c r="G44" s="115">
        <v>360</v>
      </c>
      <c r="H44" s="116">
        <v>0.1</v>
      </c>
      <c r="I44" s="116">
        <v>0.02</v>
      </c>
      <c r="J44" s="114">
        <v>7374</v>
      </c>
      <c r="K44" s="115">
        <v>400</v>
      </c>
      <c r="L44" s="116">
        <v>-9.0909090909090912E-2</v>
      </c>
      <c r="M44" s="115">
        <v>370</v>
      </c>
      <c r="N44" s="115">
        <v>450</v>
      </c>
      <c r="O44" s="116">
        <v>2.564102564102564E-2</v>
      </c>
      <c r="P44" s="116">
        <v>5.1282051282051282E-3</v>
      </c>
      <c r="Q44" s="114">
        <v>2518</v>
      </c>
      <c r="R44" s="115">
        <v>500</v>
      </c>
      <c r="S44" s="116">
        <v>-7.407407407407407E-2</v>
      </c>
      <c r="T44" s="115">
        <v>450</v>
      </c>
      <c r="U44" s="115">
        <v>580</v>
      </c>
      <c r="V44" s="116">
        <v>4.1666666666666664E-2</v>
      </c>
      <c r="W44" s="116">
        <v>8.3333333333333332E-3</v>
      </c>
      <c r="X44" s="114">
        <v>631</v>
      </c>
      <c r="Y44" s="115">
        <v>420</v>
      </c>
      <c r="Z44" s="116">
        <v>-4.5454545454545456E-2</v>
      </c>
      <c r="AA44" s="115">
        <v>380</v>
      </c>
      <c r="AB44" s="115">
        <v>500</v>
      </c>
      <c r="AC44" s="116">
        <v>6.3291139240506333E-2</v>
      </c>
      <c r="AD44" s="116">
        <v>1.2658227848101267E-2</v>
      </c>
      <c r="AE44" s="114">
        <v>3807</v>
      </c>
      <c r="AF44" s="115">
        <v>475</v>
      </c>
      <c r="AG44" s="116">
        <v>-1.0416666666666666E-2</v>
      </c>
      <c r="AH44" s="115">
        <v>420</v>
      </c>
      <c r="AI44" s="115">
        <v>520</v>
      </c>
      <c r="AJ44" s="116">
        <v>5.5555555555555552E-2</v>
      </c>
      <c r="AK44" s="116">
        <v>1.111111111111111E-2</v>
      </c>
      <c r="AL44" s="114">
        <v>2714</v>
      </c>
      <c r="AM44" s="115">
        <v>600</v>
      </c>
      <c r="AN44" s="116">
        <v>-3.2258064516129031E-2</v>
      </c>
      <c r="AO44" s="115">
        <v>520</v>
      </c>
      <c r="AP44" s="115">
        <v>750</v>
      </c>
      <c r="AQ44" s="116">
        <v>7.1428571428571425E-2</v>
      </c>
      <c r="AR44" s="116">
        <v>1.4285714285714285E-2</v>
      </c>
      <c r="AS44" s="81"/>
    </row>
    <row r="45" spans="1:45" ht="10" x14ac:dyDescent="0.2">
      <c r="A45" s="12" t="s">
        <v>18</v>
      </c>
      <c r="B45" s="12" t="s">
        <v>187</v>
      </c>
      <c r="C45" s="114">
        <v>51</v>
      </c>
      <c r="D45" s="115">
        <v>300</v>
      </c>
      <c r="E45" s="116">
        <v>9.8901098901098897E-2</v>
      </c>
      <c r="F45" s="115">
        <v>260</v>
      </c>
      <c r="G45" s="115">
        <v>350</v>
      </c>
      <c r="H45" s="116">
        <v>7.1428571428571425E-2</v>
      </c>
      <c r="I45" s="116">
        <v>1.4285714285714285E-2</v>
      </c>
      <c r="J45" s="114">
        <v>474</v>
      </c>
      <c r="K45" s="115">
        <v>395</v>
      </c>
      <c r="L45" s="116">
        <v>3.9473684210526314E-2</v>
      </c>
      <c r="M45" s="115">
        <v>350</v>
      </c>
      <c r="N45" s="115">
        <v>425</v>
      </c>
      <c r="O45" s="116">
        <v>0.16176470588235295</v>
      </c>
      <c r="P45" s="116">
        <v>3.2352941176470591E-2</v>
      </c>
      <c r="Q45" s="114">
        <v>168</v>
      </c>
      <c r="R45" s="115">
        <v>480</v>
      </c>
      <c r="S45" s="116">
        <v>-3.0303030303030304E-2</v>
      </c>
      <c r="T45" s="115">
        <v>430</v>
      </c>
      <c r="U45" s="115">
        <v>550</v>
      </c>
      <c r="V45" s="116">
        <v>0.15662650602409639</v>
      </c>
      <c r="W45" s="116">
        <v>3.1325301204819279E-2</v>
      </c>
      <c r="X45" s="114">
        <v>62</v>
      </c>
      <c r="Y45" s="115">
        <v>420</v>
      </c>
      <c r="Z45" s="116">
        <v>0.05</v>
      </c>
      <c r="AA45" s="115">
        <v>390</v>
      </c>
      <c r="AB45" s="115">
        <v>450</v>
      </c>
      <c r="AC45" s="116">
        <v>0.16666666666666666</v>
      </c>
      <c r="AD45" s="116">
        <v>3.3333333333333333E-2</v>
      </c>
      <c r="AE45" s="114">
        <v>251</v>
      </c>
      <c r="AF45" s="115">
        <v>495</v>
      </c>
      <c r="AG45" s="116">
        <v>4.2105263157894736E-2</v>
      </c>
      <c r="AH45" s="115">
        <v>430</v>
      </c>
      <c r="AI45" s="115">
        <v>550</v>
      </c>
      <c r="AJ45" s="116">
        <v>0.15116279069767441</v>
      </c>
      <c r="AK45" s="116">
        <v>3.0232558139534883E-2</v>
      </c>
      <c r="AL45" s="114">
        <v>121</v>
      </c>
      <c r="AM45" s="115">
        <v>630</v>
      </c>
      <c r="AN45" s="116">
        <v>5.8823529411764705E-2</v>
      </c>
      <c r="AO45" s="115">
        <v>550</v>
      </c>
      <c r="AP45" s="115">
        <v>690</v>
      </c>
      <c r="AQ45" s="116">
        <v>0.21153846153846154</v>
      </c>
      <c r="AR45" s="116">
        <v>4.230769230769231E-2</v>
      </c>
      <c r="AS45" s="81" t="s">
        <v>345</v>
      </c>
    </row>
    <row r="46" spans="1:45" ht="10" x14ac:dyDescent="0.2">
      <c r="B46" s="12" t="s">
        <v>188</v>
      </c>
      <c r="C46" s="114">
        <v>201</v>
      </c>
      <c r="D46" s="115">
        <v>300</v>
      </c>
      <c r="E46" s="116">
        <v>-0.1044776119402985</v>
      </c>
      <c r="F46" s="115">
        <v>280</v>
      </c>
      <c r="G46" s="115">
        <v>350</v>
      </c>
      <c r="H46" s="116">
        <v>0.1111111111111111</v>
      </c>
      <c r="I46" s="116">
        <v>2.222222222222222E-2</v>
      </c>
      <c r="J46" s="114">
        <v>766</v>
      </c>
      <c r="K46" s="115">
        <v>420</v>
      </c>
      <c r="L46" s="116">
        <v>-4.5454545454545456E-2</v>
      </c>
      <c r="M46" s="115">
        <v>375</v>
      </c>
      <c r="N46" s="115">
        <v>460</v>
      </c>
      <c r="O46" s="116">
        <v>0.10526315789473684</v>
      </c>
      <c r="P46" s="116">
        <v>2.1052631578947368E-2</v>
      </c>
      <c r="Q46" s="114">
        <v>199</v>
      </c>
      <c r="R46" s="115">
        <v>570</v>
      </c>
      <c r="S46" s="116">
        <v>-3.3898305084745763E-2</v>
      </c>
      <c r="T46" s="115">
        <v>495</v>
      </c>
      <c r="U46" s="115">
        <v>630</v>
      </c>
      <c r="V46" s="116">
        <v>0.14688128772635814</v>
      </c>
      <c r="W46" s="116">
        <v>2.9376257545271629E-2</v>
      </c>
      <c r="X46" s="114">
        <v>76</v>
      </c>
      <c r="Y46" s="115">
        <v>470</v>
      </c>
      <c r="Z46" s="116">
        <v>2.1739130434782608E-2</v>
      </c>
      <c r="AA46" s="115">
        <v>400</v>
      </c>
      <c r="AB46" s="115">
        <v>495</v>
      </c>
      <c r="AC46" s="116">
        <v>0.13253012048192772</v>
      </c>
      <c r="AD46" s="116">
        <v>2.6506024096385545E-2</v>
      </c>
      <c r="AE46" s="114">
        <v>390</v>
      </c>
      <c r="AF46" s="115">
        <v>550</v>
      </c>
      <c r="AG46" s="116">
        <v>0</v>
      </c>
      <c r="AH46" s="115">
        <v>495</v>
      </c>
      <c r="AI46" s="115">
        <v>650</v>
      </c>
      <c r="AJ46" s="116">
        <v>0.1</v>
      </c>
      <c r="AK46" s="116">
        <v>0.02</v>
      </c>
      <c r="AL46" s="114">
        <v>237</v>
      </c>
      <c r="AM46" s="115">
        <v>760</v>
      </c>
      <c r="AN46" s="116">
        <v>-3.7974683544303799E-2</v>
      </c>
      <c r="AO46" s="115">
        <v>650</v>
      </c>
      <c r="AP46" s="115">
        <v>850</v>
      </c>
      <c r="AQ46" s="116">
        <v>9.3525179856115109E-2</v>
      </c>
      <c r="AR46" s="116">
        <v>1.870503597122302E-2</v>
      </c>
      <c r="AS46" s="81" t="s">
        <v>345</v>
      </c>
    </row>
    <row r="47" spans="1:45" ht="10" x14ac:dyDescent="0.2">
      <c r="B47" s="12" t="s">
        <v>189</v>
      </c>
      <c r="C47" s="114">
        <v>65</v>
      </c>
      <c r="D47" s="115">
        <v>390</v>
      </c>
      <c r="E47" s="116">
        <v>-2.5000000000000001E-2</v>
      </c>
      <c r="F47" s="115">
        <v>350</v>
      </c>
      <c r="G47" s="115">
        <v>410</v>
      </c>
      <c r="H47" s="116">
        <v>0</v>
      </c>
      <c r="I47" s="116">
        <v>0</v>
      </c>
      <c r="J47" s="114">
        <v>351</v>
      </c>
      <c r="K47" s="115">
        <v>515</v>
      </c>
      <c r="L47" s="116">
        <v>-6.363636363636363E-2</v>
      </c>
      <c r="M47" s="115">
        <v>460</v>
      </c>
      <c r="N47" s="115">
        <v>620</v>
      </c>
      <c r="O47" s="116">
        <v>0.03</v>
      </c>
      <c r="P47" s="116">
        <v>6.0000000000000001E-3</v>
      </c>
      <c r="Q47" s="114">
        <v>124</v>
      </c>
      <c r="R47" s="115">
        <v>794</v>
      </c>
      <c r="S47" s="116">
        <v>5.0632911392405064E-3</v>
      </c>
      <c r="T47" s="115">
        <v>650</v>
      </c>
      <c r="U47" s="115">
        <v>1050</v>
      </c>
      <c r="V47" s="116">
        <v>0.14244604316546763</v>
      </c>
      <c r="W47" s="116">
        <v>2.8489208633093527E-2</v>
      </c>
      <c r="X47" s="114">
        <v>23</v>
      </c>
      <c r="Y47" s="115">
        <v>620</v>
      </c>
      <c r="Z47" s="116">
        <v>3.678929765886288E-2</v>
      </c>
      <c r="AA47" s="115">
        <v>580</v>
      </c>
      <c r="AB47" s="115">
        <v>790</v>
      </c>
      <c r="AC47" s="116">
        <v>0.25760649087221094</v>
      </c>
      <c r="AD47" s="116">
        <v>5.152129817444219E-2</v>
      </c>
      <c r="AE47" s="114">
        <v>132</v>
      </c>
      <c r="AF47" s="115">
        <v>871</v>
      </c>
      <c r="AG47" s="116">
        <v>-5.8378378378378379E-2</v>
      </c>
      <c r="AH47" s="115">
        <v>720</v>
      </c>
      <c r="AI47" s="115">
        <v>950</v>
      </c>
      <c r="AJ47" s="116">
        <v>5.5757575757575756E-2</v>
      </c>
      <c r="AK47" s="116">
        <v>1.1151515151515152E-2</v>
      </c>
      <c r="AL47" s="114">
        <v>105</v>
      </c>
      <c r="AM47" s="115">
        <v>1250</v>
      </c>
      <c r="AN47" s="116">
        <v>9.6930533117932146E-3</v>
      </c>
      <c r="AO47" s="115">
        <v>950</v>
      </c>
      <c r="AP47" s="115">
        <v>1500</v>
      </c>
      <c r="AQ47" s="116">
        <v>4.1666666666666664E-2</v>
      </c>
      <c r="AR47" s="116">
        <v>8.3333333333333332E-3</v>
      </c>
      <c r="AS47" s="81" t="s">
        <v>345</v>
      </c>
    </row>
    <row r="48" spans="1:45" ht="10" x14ac:dyDescent="0.2">
      <c r="B48" s="12" t="s">
        <v>190</v>
      </c>
      <c r="C48" s="114" t="s">
        <v>41</v>
      </c>
      <c r="D48" s="115" t="s">
        <v>41</v>
      </c>
      <c r="E48" s="116" t="s">
        <v>41</v>
      </c>
      <c r="F48" s="115" t="s">
        <v>41</v>
      </c>
      <c r="G48" s="115" t="s">
        <v>41</v>
      </c>
      <c r="H48" s="116" t="s">
        <v>41</v>
      </c>
      <c r="I48" s="116" t="s">
        <v>41</v>
      </c>
      <c r="J48" s="114">
        <v>68</v>
      </c>
      <c r="K48" s="115">
        <v>468</v>
      </c>
      <c r="L48" s="116">
        <v>6.4516129032258064E-3</v>
      </c>
      <c r="M48" s="115">
        <v>393</v>
      </c>
      <c r="N48" s="115">
        <v>538</v>
      </c>
      <c r="O48" s="116">
        <v>6.363636363636363E-2</v>
      </c>
      <c r="P48" s="116">
        <v>1.2727272727272726E-2</v>
      </c>
      <c r="Q48" s="114">
        <v>26</v>
      </c>
      <c r="R48" s="115">
        <v>623</v>
      </c>
      <c r="S48" s="116">
        <v>-7.4294205052005943E-2</v>
      </c>
      <c r="T48" s="115">
        <v>550</v>
      </c>
      <c r="U48" s="115">
        <v>720</v>
      </c>
      <c r="V48" s="116">
        <v>5.0590219224283306E-2</v>
      </c>
      <c r="W48" s="116">
        <v>1.0118043844856661E-2</v>
      </c>
      <c r="X48" s="114">
        <v>22</v>
      </c>
      <c r="Y48" s="115">
        <v>545</v>
      </c>
      <c r="Z48" s="116">
        <v>7.9207920792079209E-2</v>
      </c>
      <c r="AA48" s="115">
        <v>465</v>
      </c>
      <c r="AB48" s="115">
        <v>600</v>
      </c>
      <c r="AC48" s="116">
        <v>0.09</v>
      </c>
      <c r="AD48" s="116">
        <v>1.7999999999999999E-2</v>
      </c>
      <c r="AE48" s="114">
        <v>91</v>
      </c>
      <c r="AF48" s="115">
        <v>680</v>
      </c>
      <c r="AG48" s="116">
        <v>-1.875901875901876E-2</v>
      </c>
      <c r="AH48" s="115">
        <v>595</v>
      </c>
      <c r="AI48" s="115">
        <v>810</v>
      </c>
      <c r="AJ48" s="116">
        <v>2.8744326777609682E-2</v>
      </c>
      <c r="AK48" s="116">
        <v>5.7488653555219362E-3</v>
      </c>
      <c r="AL48" s="114">
        <v>89</v>
      </c>
      <c r="AM48" s="115">
        <v>995</v>
      </c>
      <c r="AN48" s="116">
        <v>-9.5454545454545459E-2</v>
      </c>
      <c r="AO48" s="115">
        <v>810</v>
      </c>
      <c r="AP48" s="115">
        <v>1250</v>
      </c>
      <c r="AQ48" s="116">
        <v>3.6458333333333336E-2</v>
      </c>
      <c r="AR48" s="116">
        <v>7.2916666666666668E-3</v>
      </c>
      <c r="AS48" s="81" t="s">
        <v>345</v>
      </c>
    </row>
    <row r="49" spans="1:45" ht="10" x14ac:dyDescent="0.2">
      <c r="B49" s="12" t="s">
        <v>191</v>
      </c>
      <c r="C49" s="114">
        <v>356</v>
      </c>
      <c r="D49" s="115">
        <v>300</v>
      </c>
      <c r="E49" s="116">
        <v>-6.25E-2</v>
      </c>
      <c r="F49" s="115">
        <v>275</v>
      </c>
      <c r="G49" s="115">
        <v>350</v>
      </c>
      <c r="H49" s="116">
        <v>9.0909090909090912E-2</v>
      </c>
      <c r="I49" s="116">
        <v>1.8181818181818181E-2</v>
      </c>
      <c r="J49" s="114">
        <v>642</v>
      </c>
      <c r="K49" s="115">
        <v>420</v>
      </c>
      <c r="L49" s="116">
        <v>-8.6956521739130432E-2</v>
      </c>
      <c r="M49" s="115">
        <v>375</v>
      </c>
      <c r="N49" s="115">
        <v>480</v>
      </c>
      <c r="O49" s="116">
        <v>5.2631578947368418E-2</v>
      </c>
      <c r="P49" s="116">
        <v>1.0526315789473684E-2</v>
      </c>
      <c r="Q49" s="114">
        <v>115</v>
      </c>
      <c r="R49" s="115">
        <v>540</v>
      </c>
      <c r="S49" s="116">
        <v>-9.2436974789915971E-2</v>
      </c>
      <c r="T49" s="115">
        <v>495</v>
      </c>
      <c r="U49" s="115">
        <v>600</v>
      </c>
      <c r="V49" s="116">
        <v>3.8461538461538464E-2</v>
      </c>
      <c r="W49" s="116">
        <v>7.6923076923076927E-3</v>
      </c>
      <c r="X49" s="114">
        <v>22</v>
      </c>
      <c r="Y49" s="115">
        <v>485</v>
      </c>
      <c r="Z49" s="116">
        <v>1.0416666666666666E-2</v>
      </c>
      <c r="AA49" s="115">
        <v>420</v>
      </c>
      <c r="AB49" s="115">
        <v>510</v>
      </c>
      <c r="AC49" s="116">
        <v>7.7777777777777779E-2</v>
      </c>
      <c r="AD49" s="116">
        <v>1.5555555555555555E-2</v>
      </c>
      <c r="AE49" s="114">
        <v>65</v>
      </c>
      <c r="AF49" s="115">
        <v>550</v>
      </c>
      <c r="AG49" s="116">
        <v>-8.3333333333333329E-2</v>
      </c>
      <c r="AH49" s="115">
        <v>495</v>
      </c>
      <c r="AI49" s="115">
        <v>650</v>
      </c>
      <c r="AJ49" s="116">
        <v>9.1743119266055051E-3</v>
      </c>
      <c r="AK49" s="116">
        <v>1.834862385321101E-3</v>
      </c>
      <c r="AL49" s="114">
        <v>38</v>
      </c>
      <c r="AM49" s="115">
        <v>715</v>
      </c>
      <c r="AN49" s="116">
        <v>-9.49367088607595E-2</v>
      </c>
      <c r="AO49" s="115">
        <v>650</v>
      </c>
      <c r="AP49" s="115">
        <v>820</v>
      </c>
      <c r="AQ49" s="116">
        <v>-8.0976863753213363E-2</v>
      </c>
      <c r="AR49" s="116">
        <v>-1.6195372750642673E-2</v>
      </c>
      <c r="AS49" s="81" t="s">
        <v>345</v>
      </c>
    </row>
    <row r="50" spans="1:45" ht="10" x14ac:dyDescent="0.2">
      <c r="B50" s="12" t="s">
        <v>192</v>
      </c>
      <c r="C50" s="114">
        <v>559</v>
      </c>
      <c r="D50" s="115">
        <v>300</v>
      </c>
      <c r="E50" s="116">
        <v>-9.0909090909090912E-2</v>
      </c>
      <c r="F50" s="115">
        <v>270</v>
      </c>
      <c r="G50" s="115">
        <v>350</v>
      </c>
      <c r="H50" s="116">
        <v>0.1111111111111111</v>
      </c>
      <c r="I50" s="116">
        <v>2.222222222222222E-2</v>
      </c>
      <c r="J50" s="114">
        <v>1006</v>
      </c>
      <c r="K50" s="115">
        <v>420</v>
      </c>
      <c r="L50" s="116">
        <v>-0.125</v>
      </c>
      <c r="M50" s="115">
        <v>370</v>
      </c>
      <c r="N50" s="115">
        <v>475</v>
      </c>
      <c r="O50" s="116">
        <v>0.05</v>
      </c>
      <c r="P50" s="116">
        <v>0.01</v>
      </c>
      <c r="Q50" s="114">
        <v>222</v>
      </c>
      <c r="R50" s="115">
        <v>573</v>
      </c>
      <c r="S50" s="116">
        <v>-9.0476190476190474E-2</v>
      </c>
      <c r="T50" s="115">
        <v>495</v>
      </c>
      <c r="U50" s="115">
        <v>650</v>
      </c>
      <c r="V50" s="116">
        <v>4.1818181818181817E-2</v>
      </c>
      <c r="W50" s="116">
        <v>8.363636363636363E-3</v>
      </c>
      <c r="X50" s="114">
        <v>62</v>
      </c>
      <c r="Y50" s="115">
        <v>503</v>
      </c>
      <c r="Z50" s="116">
        <v>-3.9603960396039604E-3</v>
      </c>
      <c r="AA50" s="115">
        <v>460</v>
      </c>
      <c r="AB50" s="115">
        <v>550</v>
      </c>
      <c r="AC50" s="116">
        <v>0.11777777777777777</v>
      </c>
      <c r="AD50" s="116">
        <v>2.3555555555555555E-2</v>
      </c>
      <c r="AE50" s="114">
        <v>151</v>
      </c>
      <c r="AF50" s="115">
        <v>640</v>
      </c>
      <c r="AG50" s="116">
        <v>-7.2463768115942032E-2</v>
      </c>
      <c r="AH50" s="115">
        <v>535</v>
      </c>
      <c r="AI50" s="115">
        <v>750</v>
      </c>
      <c r="AJ50" s="116">
        <v>1.5873015873015872E-2</v>
      </c>
      <c r="AK50" s="116">
        <v>3.1746031746031746E-3</v>
      </c>
      <c r="AL50" s="114">
        <v>120</v>
      </c>
      <c r="AM50" s="115">
        <v>850</v>
      </c>
      <c r="AN50" s="116">
        <v>-5.5555555555555552E-2</v>
      </c>
      <c r="AO50" s="115">
        <v>750</v>
      </c>
      <c r="AP50" s="115">
        <v>1050</v>
      </c>
      <c r="AQ50" s="116">
        <v>6.25E-2</v>
      </c>
      <c r="AR50" s="116">
        <v>1.2500000000000001E-2</v>
      </c>
      <c r="AS50" s="81" t="s">
        <v>345</v>
      </c>
    </row>
    <row r="51" spans="1:45" ht="10" x14ac:dyDescent="0.2">
      <c r="B51" s="12" t="s">
        <v>193</v>
      </c>
      <c r="C51" s="114">
        <v>113</v>
      </c>
      <c r="D51" s="115">
        <v>350</v>
      </c>
      <c r="E51" s="116">
        <v>0</v>
      </c>
      <c r="F51" s="115">
        <v>315</v>
      </c>
      <c r="G51" s="115">
        <v>360</v>
      </c>
      <c r="H51" s="116">
        <v>0.10062893081761007</v>
      </c>
      <c r="I51" s="116">
        <v>2.0125786163522015E-2</v>
      </c>
      <c r="J51" s="114">
        <v>690</v>
      </c>
      <c r="K51" s="115">
        <v>400</v>
      </c>
      <c r="L51" s="116">
        <v>-4.7619047619047616E-2</v>
      </c>
      <c r="M51" s="115">
        <v>375</v>
      </c>
      <c r="N51" s="115">
        <v>440</v>
      </c>
      <c r="O51" s="116">
        <v>9.5890410958904104E-2</v>
      </c>
      <c r="P51" s="116">
        <v>1.9178082191780819E-2</v>
      </c>
      <c r="Q51" s="114">
        <v>112</v>
      </c>
      <c r="R51" s="115">
        <v>538</v>
      </c>
      <c r="S51" s="116">
        <v>2.4761904761904763E-2</v>
      </c>
      <c r="T51" s="115">
        <v>470</v>
      </c>
      <c r="U51" s="115">
        <v>600</v>
      </c>
      <c r="V51" s="116">
        <v>0.13263157894736843</v>
      </c>
      <c r="W51" s="116">
        <v>2.6526315789473686E-2</v>
      </c>
      <c r="X51" s="114">
        <v>71</v>
      </c>
      <c r="Y51" s="115">
        <v>480</v>
      </c>
      <c r="Z51" s="116">
        <v>2.1276595744680851E-2</v>
      </c>
      <c r="AA51" s="115">
        <v>450</v>
      </c>
      <c r="AB51" s="115">
        <v>520</v>
      </c>
      <c r="AC51" s="116">
        <v>0.17073170731707318</v>
      </c>
      <c r="AD51" s="116">
        <v>3.4146341463414637E-2</v>
      </c>
      <c r="AE51" s="114">
        <v>393</v>
      </c>
      <c r="AF51" s="115">
        <v>550</v>
      </c>
      <c r="AG51" s="116">
        <v>1.8518518518518517E-2</v>
      </c>
      <c r="AH51" s="115">
        <v>480</v>
      </c>
      <c r="AI51" s="115">
        <v>550</v>
      </c>
      <c r="AJ51" s="116">
        <v>0.13402061855670103</v>
      </c>
      <c r="AK51" s="116">
        <v>2.6804123711340205E-2</v>
      </c>
      <c r="AL51" s="114">
        <v>162</v>
      </c>
      <c r="AM51" s="115">
        <v>678</v>
      </c>
      <c r="AN51" s="116">
        <v>-2.9411764705882353E-3</v>
      </c>
      <c r="AO51" s="115">
        <v>550</v>
      </c>
      <c r="AP51" s="115">
        <v>770</v>
      </c>
      <c r="AQ51" s="116">
        <v>0.13</v>
      </c>
      <c r="AR51" s="116">
        <v>2.6000000000000002E-2</v>
      </c>
      <c r="AS51" s="81" t="s">
        <v>345</v>
      </c>
    </row>
    <row r="52" spans="1:45" ht="10" x14ac:dyDescent="0.2">
      <c r="B52" s="12" t="s">
        <v>194</v>
      </c>
      <c r="C52" s="114">
        <v>276</v>
      </c>
      <c r="D52" s="115">
        <v>333</v>
      </c>
      <c r="E52" s="116">
        <v>3.4161490683229816E-2</v>
      </c>
      <c r="F52" s="115">
        <v>280</v>
      </c>
      <c r="G52" s="115">
        <v>400</v>
      </c>
      <c r="H52" s="116">
        <v>0.12881355932203389</v>
      </c>
      <c r="I52" s="116">
        <v>2.5762711864406779E-2</v>
      </c>
      <c r="J52" s="114">
        <v>406</v>
      </c>
      <c r="K52" s="115">
        <v>480</v>
      </c>
      <c r="L52" s="116">
        <v>2.1276595744680851E-2</v>
      </c>
      <c r="M52" s="115">
        <v>420</v>
      </c>
      <c r="N52" s="115">
        <v>550</v>
      </c>
      <c r="O52" s="116">
        <v>0.14285714285714285</v>
      </c>
      <c r="P52" s="116">
        <v>2.8571428571428571E-2</v>
      </c>
      <c r="Q52" s="114">
        <v>47</v>
      </c>
      <c r="R52" s="115">
        <v>649</v>
      </c>
      <c r="S52" s="116">
        <v>8.1666666666666665E-2</v>
      </c>
      <c r="T52" s="115">
        <v>540</v>
      </c>
      <c r="U52" s="115">
        <v>700</v>
      </c>
      <c r="V52" s="116">
        <v>0.11896551724137931</v>
      </c>
      <c r="W52" s="116">
        <v>2.3793103448275864E-2</v>
      </c>
      <c r="X52" s="114">
        <v>22</v>
      </c>
      <c r="Y52" s="115">
        <v>555</v>
      </c>
      <c r="Z52" s="116">
        <v>6.7307692307692304E-2</v>
      </c>
      <c r="AA52" s="115">
        <v>475</v>
      </c>
      <c r="AB52" s="115">
        <v>650</v>
      </c>
      <c r="AC52" s="116">
        <v>9.9009900990099015E-2</v>
      </c>
      <c r="AD52" s="116">
        <v>1.9801980198019802E-2</v>
      </c>
      <c r="AE52" s="114">
        <v>32</v>
      </c>
      <c r="AF52" s="115">
        <v>695</v>
      </c>
      <c r="AG52" s="116">
        <v>-5.4421768707482991E-2</v>
      </c>
      <c r="AH52" s="115">
        <v>638</v>
      </c>
      <c r="AI52" s="115">
        <v>785</v>
      </c>
      <c r="AJ52" s="116">
        <v>0.15833333333333333</v>
      </c>
      <c r="AK52" s="116">
        <v>3.1666666666666662E-2</v>
      </c>
      <c r="AL52" s="114">
        <v>31</v>
      </c>
      <c r="AM52" s="115">
        <v>1050</v>
      </c>
      <c r="AN52" s="116">
        <v>0.12903225806451613</v>
      </c>
      <c r="AO52" s="115">
        <v>785</v>
      </c>
      <c r="AP52" s="115">
        <v>1200</v>
      </c>
      <c r="AQ52" s="116">
        <v>3.4482758620689655E-2</v>
      </c>
      <c r="AR52" s="116">
        <v>6.8965517241379309E-3</v>
      </c>
      <c r="AS52" s="81" t="s">
        <v>345</v>
      </c>
    </row>
    <row r="53" spans="1:45" ht="10" x14ac:dyDescent="0.2">
      <c r="B53" s="12" t="s">
        <v>195</v>
      </c>
      <c r="C53" s="114">
        <v>145</v>
      </c>
      <c r="D53" s="115">
        <v>350</v>
      </c>
      <c r="E53" s="116">
        <v>-5.4054054054054057E-2</v>
      </c>
      <c r="F53" s="115">
        <v>325</v>
      </c>
      <c r="G53" s="115">
        <v>390</v>
      </c>
      <c r="H53" s="116">
        <v>0.12903225806451613</v>
      </c>
      <c r="I53" s="116">
        <v>2.5806451612903226E-2</v>
      </c>
      <c r="J53" s="114">
        <v>394</v>
      </c>
      <c r="K53" s="115">
        <v>485</v>
      </c>
      <c r="L53" s="116">
        <v>-2.0202020202020204E-2</v>
      </c>
      <c r="M53" s="115">
        <v>440</v>
      </c>
      <c r="N53" s="115">
        <v>550</v>
      </c>
      <c r="O53" s="116">
        <v>0.14117647058823529</v>
      </c>
      <c r="P53" s="116">
        <v>2.823529411764706E-2</v>
      </c>
      <c r="Q53" s="114">
        <v>114</v>
      </c>
      <c r="R53" s="115">
        <v>680</v>
      </c>
      <c r="S53" s="116">
        <v>-2.1582733812949641E-2</v>
      </c>
      <c r="T53" s="115">
        <v>595</v>
      </c>
      <c r="U53" s="115">
        <v>780</v>
      </c>
      <c r="V53" s="116">
        <v>9.6774193548387094E-2</v>
      </c>
      <c r="W53" s="116">
        <v>1.935483870967742E-2</v>
      </c>
      <c r="X53" s="114">
        <v>47</v>
      </c>
      <c r="Y53" s="115">
        <v>550</v>
      </c>
      <c r="Z53" s="116">
        <v>7.8431372549019607E-2</v>
      </c>
      <c r="AA53" s="115">
        <v>470</v>
      </c>
      <c r="AB53" s="115">
        <v>620</v>
      </c>
      <c r="AC53" s="116">
        <v>0.2087912087912088</v>
      </c>
      <c r="AD53" s="116">
        <v>4.1758241758241763E-2</v>
      </c>
      <c r="AE53" s="114">
        <v>210</v>
      </c>
      <c r="AF53" s="115">
        <v>725</v>
      </c>
      <c r="AG53" s="116">
        <v>3.5714285714285712E-2</v>
      </c>
      <c r="AH53" s="115">
        <v>620</v>
      </c>
      <c r="AI53" s="115">
        <v>840</v>
      </c>
      <c r="AJ53" s="116">
        <v>5.8394160583941604E-2</v>
      </c>
      <c r="AK53" s="116">
        <v>1.167883211678832E-2</v>
      </c>
      <c r="AL53" s="114">
        <v>164</v>
      </c>
      <c r="AM53" s="115">
        <v>993</v>
      </c>
      <c r="AN53" s="116">
        <v>-7.0000000000000001E-3</v>
      </c>
      <c r="AO53" s="115">
        <v>840</v>
      </c>
      <c r="AP53" s="115">
        <v>1250</v>
      </c>
      <c r="AQ53" s="116">
        <v>4.5263157894736845E-2</v>
      </c>
      <c r="AR53" s="116">
        <v>9.0526315789473694E-3</v>
      </c>
      <c r="AS53" s="81" t="s">
        <v>345</v>
      </c>
    </row>
    <row r="54" spans="1:45" ht="10" x14ac:dyDescent="0.2">
      <c r="B54" s="12" t="s">
        <v>196</v>
      </c>
      <c r="C54" s="114">
        <v>105</v>
      </c>
      <c r="D54" s="115">
        <v>338</v>
      </c>
      <c r="E54" s="116">
        <v>-3.4285714285714287E-2</v>
      </c>
      <c r="F54" s="115">
        <v>300</v>
      </c>
      <c r="G54" s="115">
        <v>365</v>
      </c>
      <c r="H54" s="116">
        <v>2.4242424242424242E-2</v>
      </c>
      <c r="I54" s="116">
        <v>4.8484848484848485E-3</v>
      </c>
      <c r="J54" s="114">
        <v>172</v>
      </c>
      <c r="K54" s="115">
        <v>430</v>
      </c>
      <c r="L54" s="116">
        <v>-8.11965811965812E-2</v>
      </c>
      <c r="M54" s="115">
        <v>377</v>
      </c>
      <c r="N54" s="115">
        <v>493</v>
      </c>
      <c r="O54" s="116">
        <v>1.6548463356973995E-2</v>
      </c>
      <c r="P54" s="116">
        <v>3.3096926713947991E-3</v>
      </c>
      <c r="Q54" s="114">
        <v>39</v>
      </c>
      <c r="R54" s="115">
        <v>650</v>
      </c>
      <c r="S54" s="116">
        <v>-4.4117647058823532E-2</v>
      </c>
      <c r="T54" s="115">
        <v>485</v>
      </c>
      <c r="U54" s="115">
        <v>885</v>
      </c>
      <c r="V54" s="116">
        <v>0.10169491525423729</v>
      </c>
      <c r="W54" s="116">
        <v>2.033898305084746E-2</v>
      </c>
      <c r="X54" s="114">
        <v>14</v>
      </c>
      <c r="Y54" s="115">
        <v>675</v>
      </c>
      <c r="Z54" s="116">
        <v>5.7993730407523508E-2</v>
      </c>
      <c r="AA54" s="115">
        <v>575</v>
      </c>
      <c r="AB54" s="115">
        <v>775</v>
      </c>
      <c r="AC54" s="116">
        <v>0.16379310344827586</v>
      </c>
      <c r="AD54" s="116">
        <v>3.2758620689655168E-2</v>
      </c>
      <c r="AE54" s="114">
        <v>55</v>
      </c>
      <c r="AF54" s="115">
        <v>800</v>
      </c>
      <c r="AG54" s="116">
        <v>-5.8823529411764705E-2</v>
      </c>
      <c r="AH54" s="115">
        <v>695</v>
      </c>
      <c r="AI54" s="115">
        <v>873</v>
      </c>
      <c r="AJ54" s="116">
        <v>-3.0303030303030304E-2</v>
      </c>
      <c r="AK54" s="116">
        <v>-6.0606060606060606E-3</v>
      </c>
      <c r="AL54" s="114">
        <v>28</v>
      </c>
      <c r="AM54" s="115">
        <v>1100</v>
      </c>
      <c r="AN54" s="116">
        <v>-0.15384615384615385</v>
      </c>
      <c r="AO54" s="115">
        <v>873</v>
      </c>
      <c r="AP54" s="115">
        <v>1375</v>
      </c>
      <c r="AQ54" s="116">
        <v>0.1</v>
      </c>
      <c r="AR54" s="116">
        <v>0.02</v>
      </c>
      <c r="AS54" s="81" t="s">
        <v>345</v>
      </c>
    </row>
    <row r="55" spans="1:45" ht="10" x14ac:dyDescent="0.2">
      <c r="B55" s="12" t="s">
        <v>197</v>
      </c>
      <c r="C55" s="114">
        <v>328</v>
      </c>
      <c r="D55" s="115">
        <v>315</v>
      </c>
      <c r="E55" s="116">
        <v>1.6129032258064516E-2</v>
      </c>
      <c r="F55" s="115">
        <v>270</v>
      </c>
      <c r="G55" s="115">
        <v>350</v>
      </c>
      <c r="H55" s="116">
        <v>0.18867924528301888</v>
      </c>
      <c r="I55" s="116">
        <v>3.7735849056603779E-2</v>
      </c>
      <c r="J55" s="114">
        <v>426</v>
      </c>
      <c r="K55" s="115">
        <v>410</v>
      </c>
      <c r="L55" s="116">
        <v>-0.11827956989247312</v>
      </c>
      <c r="M55" s="115">
        <v>365</v>
      </c>
      <c r="N55" s="115">
        <v>461</v>
      </c>
      <c r="O55" s="116">
        <v>2.5000000000000001E-2</v>
      </c>
      <c r="P55" s="116">
        <v>5.0000000000000001E-3</v>
      </c>
      <c r="Q55" s="114">
        <v>88</v>
      </c>
      <c r="R55" s="115">
        <v>573</v>
      </c>
      <c r="S55" s="116">
        <v>-4.4999999999999998E-2</v>
      </c>
      <c r="T55" s="115">
        <v>470</v>
      </c>
      <c r="U55" s="115">
        <v>683</v>
      </c>
      <c r="V55" s="116">
        <v>8.1132075471698109E-2</v>
      </c>
      <c r="W55" s="116">
        <v>1.622641509433962E-2</v>
      </c>
      <c r="X55" s="114">
        <v>33</v>
      </c>
      <c r="Y55" s="115">
        <v>470</v>
      </c>
      <c r="Z55" s="116">
        <v>-0.12962962962962962</v>
      </c>
      <c r="AA55" s="115">
        <v>430</v>
      </c>
      <c r="AB55" s="115">
        <v>580</v>
      </c>
      <c r="AC55" s="116">
        <v>4.4444444444444446E-2</v>
      </c>
      <c r="AD55" s="116">
        <v>8.8888888888888889E-3</v>
      </c>
      <c r="AE55" s="114">
        <v>129</v>
      </c>
      <c r="AF55" s="115">
        <v>600</v>
      </c>
      <c r="AG55" s="116">
        <v>-4.7619047619047616E-2</v>
      </c>
      <c r="AH55" s="115">
        <v>495</v>
      </c>
      <c r="AI55" s="115">
        <v>670</v>
      </c>
      <c r="AJ55" s="116">
        <v>3.4482758620689655E-2</v>
      </c>
      <c r="AK55" s="116">
        <v>6.8965517241379309E-3</v>
      </c>
      <c r="AL55" s="114">
        <v>76</v>
      </c>
      <c r="AM55" s="115">
        <v>888</v>
      </c>
      <c r="AN55" s="116">
        <v>8.2926829268292687E-2</v>
      </c>
      <c r="AO55" s="115">
        <v>670</v>
      </c>
      <c r="AP55" s="115">
        <v>1000</v>
      </c>
      <c r="AQ55" s="116">
        <v>0.13846153846153847</v>
      </c>
      <c r="AR55" s="116">
        <v>2.7692307692307693E-2</v>
      </c>
      <c r="AS55" s="81" t="s">
        <v>345</v>
      </c>
    </row>
    <row r="56" spans="1:45" ht="10" x14ac:dyDescent="0.2">
      <c r="B56" s="12" t="s">
        <v>198</v>
      </c>
      <c r="C56" s="114">
        <v>247</v>
      </c>
      <c r="D56" s="115">
        <v>310</v>
      </c>
      <c r="E56" s="116">
        <v>0</v>
      </c>
      <c r="F56" s="115">
        <v>290</v>
      </c>
      <c r="G56" s="115">
        <v>350</v>
      </c>
      <c r="H56" s="116">
        <v>0.10714285714285714</v>
      </c>
      <c r="I56" s="116">
        <v>2.1428571428571429E-2</v>
      </c>
      <c r="J56" s="114">
        <v>511</v>
      </c>
      <c r="K56" s="115">
        <v>400</v>
      </c>
      <c r="L56" s="116">
        <v>-1.2345679012345678E-2</v>
      </c>
      <c r="M56" s="115">
        <v>375</v>
      </c>
      <c r="N56" s="115">
        <v>450</v>
      </c>
      <c r="O56" s="116">
        <v>0.1111111111111111</v>
      </c>
      <c r="P56" s="116">
        <v>2.222222222222222E-2</v>
      </c>
      <c r="Q56" s="114">
        <v>102</v>
      </c>
      <c r="R56" s="115">
        <v>535</v>
      </c>
      <c r="S56" s="116">
        <v>-2.7272727272727271E-2</v>
      </c>
      <c r="T56" s="115">
        <v>470</v>
      </c>
      <c r="U56" s="115">
        <v>595</v>
      </c>
      <c r="V56" s="116">
        <v>0.13829787234042554</v>
      </c>
      <c r="W56" s="116">
        <v>2.7659574468085108E-2</v>
      </c>
      <c r="X56" s="114">
        <v>33</v>
      </c>
      <c r="Y56" s="115">
        <v>450</v>
      </c>
      <c r="Z56" s="116">
        <v>-6.25E-2</v>
      </c>
      <c r="AA56" s="115">
        <v>400</v>
      </c>
      <c r="AB56" s="115">
        <v>500</v>
      </c>
      <c r="AC56" s="116">
        <v>7.1428571428571425E-2</v>
      </c>
      <c r="AD56" s="116">
        <v>1.4285714285714285E-2</v>
      </c>
      <c r="AE56" s="114">
        <v>155</v>
      </c>
      <c r="AF56" s="115">
        <v>580</v>
      </c>
      <c r="AG56" s="116">
        <v>3.0195381882770871E-2</v>
      </c>
      <c r="AH56" s="115">
        <v>500</v>
      </c>
      <c r="AI56" s="115">
        <v>650</v>
      </c>
      <c r="AJ56" s="116">
        <v>0.13725490196078433</v>
      </c>
      <c r="AK56" s="116">
        <v>2.7450980392156866E-2</v>
      </c>
      <c r="AL56" s="114">
        <v>101</v>
      </c>
      <c r="AM56" s="115">
        <v>700</v>
      </c>
      <c r="AN56" s="116">
        <v>1.4492753623188406E-2</v>
      </c>
      <c r="AO56" s="115">
        <v>650</v>
      </c>
      <c r="AP56" s="115">
        <v>800</v>
      </c>
      <c r="AQ56" s="116">
        <v>0.14192495921696574</v>
      </c>
      <c r="AR56" s="116">
        <v>2.8384991843393149E-2</v>
      </c>
      <c r="AS56" s="81" t="s">
        <v>345</v>
      </c>
    </row>
    <row r="57" spans="1:45" ht="10" x14ac:dyDescent="0.2">
      <c r="B57" s="12" t="s">
        <v>199</v>
      </c>
      <c r="C57" s="114">
        <v>217</v>
      </c>
      <c r="D57" s="115">
        <v>295</v>
      </c>
      <c r="E57" s="116">
        <v>-1.6666666666666666E-2</v>
      </c>
      <c r="F57" s="115">
        <v>270</v>
      </c>
      <c r="G57" s="115">
        <v>330</v>
      </c>
      <c r="H57" s="116">
        <v>7.2727272727272724E-2</v>
      </c>
      <c r="I57" s="116">
        <v>1.4545454545454545E-2</v>
      </c>
      <c r="J57" s="114">
        <v>363</v>
      </c>
      <c r="K57" s="115">
        <v>400</v>
      </c>
      <c r="L57" s="116">
        <v>-0.1111111111111111</v>
      </c>
      <c r="M57" s="115">
        <v>360</v>
      </c>
      <c r="N57" s="115">
        <v>450</v>
      </c>
      <c r="O57" s="116">
        <v>0</v>
      </c>
      <c r="P57" s="116">
        <v>0</v>
      </c>
      <c r="Q57" s="114">
        <v>83</v>
      </c>
      <c r="R57" s="115">
        <v>540</v>
      </c>
      <c r="S57" s="116">
        <v>1.8867924528301886E-2</v>
      </c>
      <c r="T57" s="115">
        <v>465</v>
      </c>
      <c r="U57" s="115">
        <v>600</v>
      </c>
      <c r="V57" s="116">
        <v>0.125</v>
      </c>
      <c r="W57" s="116">
        <v>2.5000000000000001E-2</v>
      </c>
      <c r="X57" s="114">
        <v>27</v>
      </c>
      <c r="Y57" s="115">
        <v>415</v>
      </c>
      <c r="Z57" s="116">
        <v>-7.7777777777777779E-2</v>
      </c>
      <c r="AA57" s="115">
        <v>390</v>
      </c>
      <c r="AB57" s="115">
        <v>475</v>
      </c>
      <c r="AC57" s="116">
        <v>-1.1904761904761904E-2</v>
      </c>
      <c r="AD57" s="116">
        <v>-2.3809523809523807E-3</v>
      </c>
      <c r="AE57" s="114">
        <v>77</v>
      </c>
      <c r="AF57" s="115">
        <v>540</v>
      </c>
      <c r="AG57" s="116">
        <v>0</v>
      </c>
      <c r="AH57" s="115">
        <v>480</v>
      </c>
      <c r="AI57" s="115">
        <v>654</v>
      </c>
      <c r="AJ57" s="116">
        <v>0.17391304347826086</v>
      </c>
      <c r="AK57" s="116">
        <v>3.4782608695652174E-2</v>
      </c>
      <c r="AL57" s="114">
        <v>48</v>
      </c>
      <c r="AM57" s="115">
        <v>743</v>
      </c>
      <c r="AN57" s="116">
        <v>0.10895522388059702</v>
      </c>
      <c r="AO57" s="115">
        <v>654</v>
      </c>
      <c r="AP57" s="115">
        <v>848</v>
      </c>
      <c r="AQ57" s="116">
        <v>6.9064748201438847E-2</v>
      </c>
      <c r="AR57" s="116">
        <v>1.3812949640287769E-2</v>
      </c>
      <c r="AS57" s="81" t="s">
        <v>345</v>
      </c>
    </row>
    <row r="58" spans="1:45" s="41" customFormat="1" ht="10.5" x14ac:dyDescent="0.25">
      <c r="B58" s="41" t="s">
        <v>37</v>
      </c>
      <c r="C58" s="114">
        <v>2666</v>
      </c>
      <c r="D58" s="115">
        <v>315</v>
      </c>
      <c r="E58" s="116">
        <v>-3.0769230769230771E-2</v>
      </c>
      <c r="F58" s="115">
        <v>280</v>
      </c>
      <c r="G58" s="115">
        <v>360</v>
      </c>
      <c r="H58" s="116">
        <v>0.125</v>
      </c>
      <c r="I58" s="116">
        <v>2.5000000000000001E-2</v>
      </c>
      <c r="J58" s="114">
        <v>6269</v>
      </c>
      <c r="K58" s="115">
        <v>420</v>
      </c>
      <c r="L58" s="116">
        <v>-6.6666666666666666E-2</v>
      </c>
      <c r="M58" s="115">
        <v>380</v>
      </c>
      <c r="N58" s="115">
        <v>480</v>
      </c>
      <c r="O58" s="116">
        <v>7.6923076923076927E-2</v>
      </c>
      <c r="P58" s="116">
        <v>1.5384615384615385E-2</v>
      </c>
      <c r="Q58" s="114">
        <v>1439</v>
      </c>
      <c r="R58" s="115">
        <v>570</v>
      </c>
      <c r="S58" s="116">
        <v>-1.7241379310344827E-2</v>
      </c>
      <c r="T58" s="115">
        <v>490</v>
      </c>
      <c r="U58" s="115">
        <v>665</v>
      </c>
      <c r="V58" s="116">
        <v>0.11764705882352941</v>
      </c>
      <c r="W58" s="116">
        <v>2.3529411764705882E-2</v>
      </c>
      <c r="X58" s="114">
        <v>514</v>
      </c>
      <c r="Y58" s="115">
        <v>480</v>
      </c>
      <c r="Z58" s="116">
        <v>-6.2111801242236021E-3</v>
      </c>
      <c r="AA58" s="115">
        <v>420</v>
      </c>
      <c r="AB58" s="115">
        <v>550</v>
      </c>
      <c r="AC58" s="116">
        <v>0.11627906976744186</v>
      </c>
      <c r="AD58" s="116">
        <v>2.3255813953488372E-2</v>
      </c>
      <c r="AE58" s="114">
        <v>2131</v>
      </c>
      <c r="AF58" s="115">
        <v>590</v>
      </c>
      <c r="AG58" s="116">
        <v>1.7241379310344827E-2</v>
      </c>
      <c r="AH58" s="115">
        <v>500</v>
      </c>
      <c r="AI58" s="115">
        <v>660</v>
      </c>
      <c r="AJ58" s="116">
        <v>0.12380952380952381</v>
      </c>
      <c r="AK58" s="116">
        <v>2.4761904761904763E-2</v>
      </c>
      <c r="AL58" s="114">
        <v>1320</v>
      </c>
      <c r="AM58" s="115">
        <v>800</v>
      </c>
      <c r="AN58" s="116">
        <v>0</v>
      </c>
      <c r="AO58" s="115">
        <v>660</v>
      </c>
      <c r="AP58" s="115">
        <v>990</v>
      </c>
      <c r="AQ58" s="116">
        <v>6.6666666666666666E-2</v>
      </c>
      <c r="AR58" s="116">
        <v>1.3333333333333332E-2</v>
      </c>
      <c r="AS58" s="81"/>
    </row>
    <row r="59" spans="1:45" ht="10" x14ac:dyDescent="0.2">
      <c r="A59" s="12" t="s">
        <v>200</v>
      </c>
      <c r="B59" s="12" t="s">
        <v>201</v>
      </c>
      <c r="C59" s="114">
        <v>86</v>
      </c>
      <c r="D59" s="115">
        <v>280</v>
      </c>
      <c r="E59" s="116">
        <v>-3.4482758620689655E-2</v>
      </c>
      <c r="F59" s="115">
        <v>245</v>
      </c>
      <c r="G59" s="115">
        <v>300</v>
      </c>
      <c r="H59" s="116">
        <v>0.12</v>
      </c>
      <c r="I59" s="116">
        <v>2.4E-2</v>
      </c>
      <c r="J59" s="114">
        <v>593</v>
      </c>
      <c r="K59" s="115">
        <v>350</v>
      </c>
      <c r="L59" s="116">
        <v>-2.7777777777777776E-2</v>
      </c>
      <c r="M59" s="115">
        <v>320</v>
      </c>
      <c r="N59" s="115">
        <v>380</v>
      </c>
      <c r="O59" s="116">
        <v>0.12903225806451613</v>
      </c>
      <c r="P59" s="116">
        <v>2.5806451612903226E-2</v>
      </c>
      <c r="Q59" s="114">
        <v>268</v>
      </c>
      <c r="R59" s="115">
        <v>400</v>
      </c>
      <c r="S59" s="116">
        <v>-4.7619047619047616E-2</v>
      </c>
      <c r="T59" s="115">
        <v>360</v>
      </c>
      <c r="U59" s="115">
        <v>480</v>
      </c>
      <c r="V59" s="116">
        <v>8.1081081081081086E-2</v>
      </c>
      <c r="W59" s="116">
        <v>1.6216216216216217E-2</v>
      </c>
      <c r="X59" s="114">
        <v>152</v>
      </c>
      <c r="Y59" s="115">
        <v>363</v>
      </c>
      <c r="Z59" s="116">
        <v>8.3333333333333332E-3</v>
      </c>
      <c r="AA59" s="115">
        <v>340</v>
      </c>
      <c r="AB59" s="115">
        <v>390</v>
      </c>
      <c r="AC59" s="116">
        <v>0.1</v>
      </c>
      <c r="AD59" s="116">
        <v>0.02</v>
      </c>
      <c r="AE59" s="114">
        <v>1343</v>
      </c>
      <c r="AF59" s="115">
        <v>380</v>
      </c>
      <c r="AG59" s="116">
        <v>-2.564102564102564E-2</v>
      </c>
      <c r="AH59" s="115">
        <v>360</v>
      </c>
      <c r="AI59" s="115">
        <v>390</v>
      </c>
      <c r="AJ59" s="116">
        <v>5.5555555555555552E-2</v>
      </c>
      <c r="AK59" s="116">
        <v>1.111111111111111E-2</v>
      </c>
      <c r="AL59" s="114">
        <v>1841</v>
      </c>
      <c r="AM59" s="115">
        <v>420</v>
      </c>
      <c r="AN59" s="116">
        <v>0</v>
      </c>
      <c r="AO59" s="115">
        <v>390</v>
      </c>
      <c r="AP59" s="115">
        <v>460</v>
      </c>
      <c r="AQ59" s="116">
        <v>0.05</v>
      </c>
      <c r="AR59" s="116">
        <v>0.01</v>
      </c>
      <c r="AS59" s="81" t="s">
        <v>345</v>
      </c>
    </row>
    <row r="60" spans="1:45" ht="10" x14ac:dyDescent="0.2">
      <c r="B60" s="12" t="s">
        <v>202</v>
      </c>
      <c r="C60" s="114">
        <v>526</v>
      </c>
      <c r="D60" s="115">
        <v>285</v>
      </c>
      <c r="E60" s="116">
        <v>-2.7303754266211604E-2</v>
      </c>
      <c r="F60" s="115">
        <v>230</v>
      </c>
      <c r="G60" s="115">
        <v>340</v>
      </c>
      <c r="H60" s="116">
        <v>0.1875</v>
      </c>
      <c r="I60" s="116">
        <v>3.7499999999999999E-2</v>
      </c>
      <c r="J60" s="114">
        <v>578</v>
      </c>
      <c r="K60" s="115">
        <v>385</v>
      </c>
      <c r="L60" s="116">
        <v>-6.097560975609756E-2</v>
      </c>
      <c r="M60" s="115">
        <v>345</v>
      </c>
      <c r="N60" s="115">
        <v>430</v>
      </c>
      <c r="O60" s="116">
        <v>0.13235294117647059</v>
      </c>
      <c r="P60" s="116">
        <v>2.6470588235294117E-2</v>
      </c>
      <c r="Q60" s="114">
        <v>59</v>
      </c>
      <c r="R60" s="115">
        <v>520</v>
      </c>
      <c r="S60" s="116">
        <v>-6.3063063063063057E-2</v>
      </c>
      <c r="T60" s="115">
        <v>450</v>
      </c>
      <c r="U60" s="115">
        <v>560</v>
      </c>
      <c r="V60" s="116">
        <v>0.20930232558139536</v>
      </c>
      <c r="W60" s="116">
        <v>4.1860465116279069E-2</v>
      </c>
      <c r="X60" s="114">
        <v>122</v>
      </c>
      <c r="Y60" s="115">
        <v>450</v>
      </c>
      <c r="Z60" s="116">
        <v>0</v>
      </c>
      <c r="AA60" s="115">
        <v>400</v>
      </c>
      <c r="AB60" s="115">
        <v>480</v>
      </c>
      <c r="AC60" s="116">
        <v>0.15384615384615385</v>
      </c>
      <c r="AD60" s="116">
        <v>3.0769230769230771E-2</v>
      </c>
      <c r="AE60" s="114">
        <v>145</v>
      </c>
      <c r="AF60" s="115">
        <v>480</v>
      </c>
      <c r="AG60" s="116">
        <v>-0.04</v>
      </c>
      <c r="AH60" s="115">
        <v>430</v>
      </c>
      <c r="AI60" s="115">
        <v>450</v>
      </c>
      <c r="AJ60" s="116">
        <v>0.10344827586206896</v>
      </c>
      <c r="AK60" s="116">
        <v>2.0689655172413793E-2</v>
      </c>
      <c r="AL60" s="114">
        <v>32</v>
      </c>
      <c r="AM60" s="115">
        <v>550</v>
      </c>
      <c r="AN60" s="116">
        <v>-0.15384615384615385</v>
      </c>
      <c r="AO60" s="115">
        <v>450</v>
      </c>
      <c r="AP60" s="115">
        <v>610</v>
      </c>
      <c r="AQ60" s="116">
        <v>0.1</v>
      </c>
      <c r="AR60" s="116">
        <v>0.02</v>
      </c>
      <c r="AS60" s="81" t="s">
        <v>345</v>
      </c>
    </row>
    <row r="61" spans="1:45" ht="10" x14ac:dyDescent="0.2">
      <c r="B61" s="12" t="s">
        <v>203</v>
      </c>
      <c r="C61" s="114">
        <v>197</v>
      </c>
      <c r="D61" s="115">
        <v>340</v>
      </c>
      <c r="E61" s="116">
        <v>-2.8571428571428571E-2</v>
      </c>
      <c r="F61" s="115">
        <v>310</v>
      </c>
      <c r="G61" s="115">
        <v>350</v>
      </c>
      <c r="H61" s="116">
        <v>7.9365079365079361E-2</v>
      </c>
      <c r="I61" s="116">
        <v>1.5873015873015872E-2</v>
      </c>
      <c r="J61" s="114">
        <v>335</v>
      </c>
      <c r="K61" s="115">
        <v>400</v>
      </c>
      <c r="L61" s="116">
        <v>0</v>
      </c>
      <c r="M61" s="115">
        <v>355</v>
      </c>
      <c r="N61" s="115">
        <v>425</v>
      </c>
      <c r="O61" s="116">
        <v>0.1111111111111111</v>
      </c>
      <c r="P61" s="116">
        <v>2.222222222222222E-2</v>
      </c>
      <c r="Q61" s="114">
        <v>106</v>
      </c>
      <c r="R61" s="115">
        <v>450</v>
      </c>
      <c r="S61" s="116">
        <v>1.1235955056179775E-2</v>
      </c>
      <c r="T61" s="115">
        <v>395</v>
      </c>
      <c r="U61" s="115">
        <v>530</v>
      </c>
      <c r="V61" s="116">
        <v>0.125</v>
      </c>
      <c r="W61" s="116">
        <v>2.5000000000000001E-2</v>
      </c>
      <c r="X61" s="114">
        <v>35</v>
      </c>
      <c r="Y61" s="115">
        <v>390</v>
      </c>
      <c r="Z61" s="116">
        <v>0</v>
      </c>
      <c r="AA61" s="115">
        <v>360</v>
      </c>
      <c r="AB61" s="115">
        <v>400</v>
      </c>
      <c r="AC61" s="116">
        <v>8.3333333333333329E-2</v>
      </c>
      <c r="AD61" s="116">
        <v>1.6666666666666666E-2</v>
      </c>
      <c r="AE61" s="114">
        <v>295</v>
      </c>
      <c r="AF61" s="115">
        <v>425</v>
      </c>
      <c r="AG61" s="116">
        <v>-3.4090909090909088E-2</v>
      </c>
      <c r="AH61" s="115">
        <v>380</v>
      </c>
      <c r="AI61" s="115">
        <v>480</v>
      </c>
      <c r="AJ61" s="116">
        <v>8.9743589743589744E-2</v>
      </c>
      <c r="AK61" s="116">
        <v>1.7948717948717947E-2</v>
      </c>
      <c r="AL61" s="114">
        <v>101</v>
      </c>
      <c r="AM61" s="115">
        <v>550</v>
      </c>
      <c r="AN61" s="116">
        <v>-1.7857142857142856E-2</v>
      </c>
      <c r="AO61" s="115">
        <v>480</v>
      </c>
      <c r="AP61" s="115">
        <v>650</v>
      </c>
      <c r="AQ61" s="116">
        <v>0.1</v>
      </c>
      <c r="AR61" s="116">
        <v>0.02</v>
      </c>
      <c r="AS61" s="81" t="s">
        <v>345</v>
      </c>
    </row>
    <row r="62" spans="1:45" ht="10" x14ac:dyDescent="0.2">
      <c r="B62" s="12" t="s">
        <v>11</v>
      </c>
      <c r="C62" s="114">
        <v>19</v>
      </c>
      <c r="D62" s="115">
        <v>352</v>
      </c>
      <c r="E62" s="116">
        <v>5.3892215568862277E-2</v>
      </c>
      <c r="F62" s="115">
        <v>311</v>
      </c>
      <c r="G62" s="115">
        <v>365</v>
      </c>
      <c r="H62" s="116">
        <v>0.12101910828025478</v>
      </c>
      <c r="I62" s="116">
        <v>2.4203821656050957E-2</v>
      </c>
      <c r="J62" s="114">
        <v>104</v>
      </c>
      <c r="K62" s="115">
        <v>290</v>
      </c>
      <c r="L62" s="116">
        <v>3.5714285714285712E-2</v>
      </c>
      <c r="M62" s="115">
        <v>275</v>
      </c>
      <c r="N62" s="115">
        <v>300</v>
      </c>
      <c r="O62" s="116">
        <v>0.20833333333333334</v>
      </c>
      <c r="P62" s="116">
        <v>4.1666666666666671E-2</v>
      </c>
      <c r="Q62" s="114">
        <v>129</v>
      </c>
      <c r="R62" s="115">
        <v>310</v>
      </c>
      <c r="S62" s="116">
        <v>-2.5157232704402517E-2</v>
      </c>
      <c r="T62" s="115">
        <v>300</v>
      </c>
      <c r="U62" s="115">
        <v>330</v>
      </c>
      <c r="V62" s="116">
        <v>0.12727272727272726</v>
      </c>
      <c r="W62" s="116">
        <v>2.5454545454545452E-2</v>
      </c>
      <c r="X62" s="114">
        <v>28</v>
      </c>
      <c r="Y62" s="115">
        <v>300</v>
      </c>
      <c r="Z62" s="116">
        <v>3.4482758620689655E-2</v>
      </c>
      <c r="AA62" s="115">
        <v>280</v>
      </c>
      <c r="AB62" s="115">
        <v>315</v>
      </c>
      <c r="AC62" s="116">
        <v>0.14068441064638784</v>
      </c>
      <c r="AD62" s="116">
        <v>2.813688212927757E-2</v>
      </c>
      <c r="AE62" s="114">
        <v>995</v>
      </c>
      <c r="AF62" s="115">
        <v>330</v>
      </c>
      <c r="AG62" s="116">
        <v>0</v>
      </c>
      <c r="AH62" s="115">
        <v>310</v>
      </c>
      <c r="AI62" s="115">
        <v>350</v>
      </c>
      <c r="AJ62" s="116">
        <v>0.17857142857142858</v>
      </c>
      <c r="AK62" s="116">
        <v>3.5714285714285712E-2</v>
      </c>
      <c r="AL62" s="114">
        <v>1203</v>
      </c>
      <c r="AM62" s="115">
        <v>370</v>
      </c>
      <c r="AN62" s="116">
        <v>0</v>
      </c>
      <c r="AO62" s="115">
        <v>350</v>
      </c>
      <c r="AP62" s="115">
        <v>395</v>
      </c>
      <c r="AQ62" s="116">
        <v>0.12121212121212122</v>
      </c>
      <c r="AR62" s="116">
        <v>2.4242424242424242E-2</v>
      </c>
      <c r="AS62" s="81" t="s">
        <v>345</v>
      </c>
    </row>
    <row r="63" spans="1:45" ht="10" x14ac:dyDescent="0.2">
      <c r="B63" s="12" t="s">
        <v>204</v>
      </c>
      <c r="C63" s="114">
        <v>61</v>
      </c>
      <c r="D63" s="115">
        <v>285</v>
      </c>
      <c r="E63" s="116">
        <v>-0.05</v>
      </c>
      <c r="F63" s="115">
        <v>250</v>
      </c>
      <c r="G63" s="115">
        <v>330</v>
      </c>
      <c r="H63" s="116">
        <v>9.6153846153846159E-2</v>
      </c>
      <c r="I63" s="116">
        <v>1.9230769230769232E-2</v>
      </c>
      <c r="J63" s="114">
        <v>130</v>
      </c>
      <c r="K63" s="115">
        <v>395</v>
      </c>
      <c r="L63" s="116">
        <v>3.1331592689295036E-2</v>
      </c>
      <c r="M63" s="115">
        <v>330</v>
      </c>
      <c r="N63" s="115">
        <v>450</v>
      </c>
      <c r="O63" s="116">
        <v>0.19696969696969696</v>
      </c>
      <c r="P63" s="116">
        <v>3.9393939393939391E-2</v>
      </c>
      <c r="Q63" s="114">
        <v>51</v>
      </c>
      <c r="R63" s="115">
        <v>535</v>
      </c>
      <c r="S63" s="116">
        <v>-4.4642857142857144E-2</v>
      </c>
      <c r="T63" s="115">
        <v>460</v>
      </c>
      <c r="U63" s="115">
        <v>610</v>
      </c>
      <c r="V63" s="116">
        <v>8.0808080808080815E-2</v>
      </c>
      <c r="W63" s="116">
        <v>1.6161616161616162E-2</v>
      </c>
      <c r="X63" s="114">
        <v>89</v>
      </c>
      <c r="Y63" s="115">
        <v>450</v>
      </c>
      <c r="Z63" s="116">
        <v>-3.2258064516129031E-2</v>
      </c>
      <c r="AA63" s="115">
        <v>420</v>
      </c>
      <c r="AB63" s="115">
        <v>490</v>
      </c>
      <c r="AC63" s="116">
        <v>7.1428571428571425E-2</v>
      </c>
      <c r="AD63" s="116">
        <v>1.4285714285714285E-2</v>
      </c>
      <c r="AE63" s="114">
        <v>210</v>
      </c>
      <c r="AF63" s="115">
        <v>550</v>
      </c>
      <c r="AG63" s="116">
        <v>-9.0090090090090089E-3</v>
      </c>
      <c r="AH63" s="115">
        <v>495</v>
      </c>
      <c r="AI63" s="115">
        <v>650</v>
      </c>
      <c r="AJ63" s="116">
        <v>0.12244897959183673</v>
      </c>
      <c r="AK63" s="116">
        <v>2.4489795918367346E-2</v>
      </c>
      <c r="AL63" s="114">
        <v>41</v>
      </c>
      <c r="AM63" s="115">
        <v>730</v>
      </c>
      <c r="AN63" s="116">
        <v>6.8965517241379309E-3</v>
      </c>
      <c r="AO63" s="115">
        <v>650</v>
      </c>
      <c r="AP63" s="115">
        <v>800</v>
      </c>
      <c r="AQ63" s="116">
        <v>0.13178294573643412</v>
      </c>
      <c r="AR63" s="116">
        <v>2.6356589147286825E-2</v>
      </c>
      <c r="AS63" s="81" t="s">
        <v>345</v>
      </c>
    </row>
    <row r="64" spans="1:45" ht="10" x14ac:dyDescent="0.2">
      <c r="B64" s="12" t="s">
        <v>205</v>
      </c>
      <c r="C64" s="114">
        <v>37</v>
      </c>
      <c r="D64" s="115">
        <v>250</v>
      </c>
      <c r="E64" s="116">
        <v>-0.10714285714285714</v>
      </c>
      <c r="F64" s="115">
        <v>230</v>
      </c>
      <c r="G64" s="115">
        <v>310</v>
      </c>
      <c r="H64" s="116">
        <v>0.19047619047619047</v>
      </c>
      <c r="I64" s="116">
        <v>3.8095238095238092E-2</v>
      </c>
      <c r="J64" s="114">
        <v>291</v>
      </c>
      <c r="K64" s="115">
        <v>325</v>
      </c>
      <c r="L64" s="116">
        <v>-1.5151515151515152E-2</v>
      </c>
      <c r="M64" s="115">
        <v>290</v>
      </c>
      <c r="N64" s="115">
        <v>350</v>
      </c>
      <c r="O64" s="116">
        <v>0.20370370370370369</v>
      </c>
      <c r="P64" s="116">
        <v>4.0740740740740737E-2</v>
      </c>
      <c r="Q64" s="114">
        <v>188</v>
      </c>
      <c r="R64" s="115">
        <v>360</v>
      </c>
      <c r="S64" s="116">
        <v>0</v>
      </c>
      <c r="T64" s="115">
        <v>330</v>
      </c>
      <c r="U64" s="115">
        <v>390</v>
      </c>
      <c r="V64" s="116">
        <v>0.11455108359133127</v>
      </c>
      <c r="W64" s="116">
        <v>2.2910216718266256E-2</v>
      </c>
      <c r="X64" s="114">
        <v>66</v>
      </c>
      <c r="Y64" s="115">
        <v>330</v>
      </c>
      <c r="Z64" s="116">
        <v>0</v>
      </c>
      <c r="AA64" s="115">
        <v>300</v>
      </c>
      <c r="AB64" s="115">
        <v>360</v>
      </c>
      <c r="AC64" s="116">
        <v>0.16607773851590105</v>
      </c>
      <c r="AD64" s="116">
        <v>3.3215547703180207E-2</v>
      </c>
      <c r="AE64" s="114">
        <v>654</v>
      </c>
      <c r="AF64" s="115">
        <v>350</v>
      </c>
      <c r="AG64" s="116">
        <v>-2.7777777777777776E-2</v>
      </c>
      <c r="AH64" s="115">
        <v>330</v>
      </c>
      <c r="AI64" s="115">
        <v>390</v>
      </c>
      <c r="AJ64" s="116">
        <v>9.375E-2</v>
      </c>
      <c r="AK64" s="116">
        <v>1.8749999999999999E-2</v>
      </c>
      <c r="AL64" s="114">
        <v>233</v>
      </c>
      <c r="AM64" s="115">
        <v>420</v>
      </c>
      <c r="AN64" s="116">
        <v>4.7846889952153108E-3</v>
      </c>
      <c r="AO64" s="115">
        <v>390</v>
      </c>
      <c r="AP64" s="115">
        <v>450</v>
      </c>
      <c r="AQ64" s="116">
        <v>0.16666666666666666</v>
      </c>
      <c r="AR64" s="116">
        <v>3.3333333333333333E-2</v>
      </c>
      <c r="AS64" s="81" t="s">
        <v>345</v>
      </c>
    </row>
    <row r="65" spans="1:45" ht="10" x14ac:dyDescent="0.2">
      <c r="B65" s="12" t="s">
        <v>206</v>
      </c>
      <c r="C65" s="114">
        <v>142</v>
      </c>
      <c r="D65" s="115">
        <v>250</v>
      </c>
      <c r="E65" s="116">
        <v>0</v>
      </c>
      <c r="F65" s="115">
        <v>220</v>
      </c>
      <c r="G65" s="115">
        <v>280</v>
      </c>
      <c r="H65" s="116">
        <v>0.19047619047619047</v>
      </c>
      <c r="I65" s="116">
        <v>3.8095238095238092E-2</v>
      </c>
      <c r="J65" s="114">
        <v>249</v>
      </c>
      <c r="K65" s="115">
        <v>320</v>
      </c>
      <c r="L65" s="116">
        <v>-3.0303030303030304E-2</v>
      </c>
      <c r="M65" s="115">
        <v>280</v>
      </c>
      <c r="N65" s="115">
        <v>350</v>
      </c>
      <c r="O65" s="116">
        <v>0.14285714285714285</v>
      </c>
      <c r="P65" s="116">
        <v>2.8571428571428571E-2</v>
      </c>
      <c r="Q65" s="114">
        <v>152</v>
      </c>
      <c r="R65" s="115">
        <v>370</v>
      </c>
      <c r="S65" s="116">
        <v>-2.6315789473684209E-2</v>
      </c>
      <c r="T65" s="115">
        <v>345</v>
      </c>
      <c r="U65" s="115">
        <v>400</v>
      </c>
      <c r="V65" s="116">
        <v>0.12121212121212122</v>
      </c>
      <c r="W65" s="116">
        <v>2.4242424242424242E-2</v>
      </c>
      <c r="X65" s="114">
        <v>84</v>
      </c>
      <c r="Y65" s="115">
        <v>343</v>
      </c>
      <c r="Z65" s="116">
        <v>-0.02</v>
      </c>
      <c r="AA65" s="115">
        <v>310</v>
      </c>
      <c r="AB65" s="115">
        <v>365</v>
      </c>
      <c r="AC65" s="116">
        <v>0.16271186440677965</v>
      </c>
      <c r="AD65" s="116">
        <v>3.2542372881355933E-2</v>
      </c>
      <c r="AE65" s="114">
        <v>423</v>
      </c>
      <c r="AF65" s="115">
        <v>360</v>
      </c>
      <c r="AG65" s="116">
        <v>-2.7027027027027029E-2</v>
      </c>
      <c r="AH65" s="115">
        <v>340</v>
      </c>
      <c r="AI65" s="115">
        <v>400</v>
      </c>
      <c r="AJ65" s="116">
        <v>0.125</v>
      </c>
      <c r="AK65" s="116">
        <v>2.5000000000000001E-2</v>
      </c>
      <c r="AL65" s="114">
        <v>90</v>
      </c>
      <c r="AM65" s="115">
        <v>440</v>
      </c>
      <c r="AN65" s="116">
        <v>6.0240963855421686E-2</v>
      </c>
      <c r="AO65" s="115">
        <v>400</v>
      </c>
      <c r="AP65" s="115">
        <v>500</v>
      </c>
      <c r="AQ65" s="116">
        <v>0.1891891891891892</v>
      </c>
      <c r="AR65" s="116">
        <v>3.783783783783784E-2</v>
      </c>
      <c r="AS65" s="81" t="s">
        <v>345</v>
      </c>
    </row>
    <row r="66" spans="1:45" ht="10" x14ac:dyDescent="0.2">
      <c r="B66" s="12" t="s">
        <v>207</v>
      </c>
      <c r="C66" s="114" t="s">
        <v>41</v>
      </c>
      <c r="D66" s="115" t="s">
        <v>41</v>
      </c>
      <c r="E66" s="116" t="s">
        <v>41</v>
      </c>
      <c r="F66" s="115" t="s">
        <v>41</v>
      </c>
      <c r="G66" s="115" t="s">
        <v>41</v>
      </c>
      <c r="H66" s="116" t="s">
        <v>41</v>
      </c>
      <c r="I66" s="116" t="s">
        <v>41</v>
      </c>
      <c r="J66" s="114">
        <v>112</v>
      </c>
      <c r="K66" s="115">
        <v>360</v>
      </c>
      <c r="L66" s="116">
        <v>0</v>
      </c>
      <c r="M66" s="115">
        <v>330</v>
      </c>
      <c r="N66" s="115">
        <v>380</v>
      </c>
      <c r="O66" s="116">
        <v>0.125</v>
      </c>
      <c r="P66" s="116">
        <v>2.5000000000000001E-2</v>
      </c>
      <c r="Q66" s="114">
        <v>171</v>
      </c>
      <c r="R66" s="115">
        <v>370</v>
      </c>
      <c r="S66" s="116">
        <v>0</v>
      </c>
      <c r="T66" s="115">
        <v>350</v>
      </c>
      <c r="U66" s="115">
        <v>400</v>
      </c>
      <c r="V66" s="116">
        <v>8.8235294117647065E-2</v>
      </c>
      <c r="W66" s="116">
        <v>1.7647058823529412E-2</v>
      </c>
      <c r="X66" s="114">
        <v>42</v>
      </c>
      <c r="Y66" s="115">
        <v>355</v>
      </c>
      <c r="Z66" s="116">
        <v>-1.3888888888888888E-2</v>
      </c>
      <c r="AA66" s="115">
        <v>335</v>
      </c>
      <c r="AB66" s="115">
        <v>380</v>
      </c>
      <c r="AC66" s="116">
        <v>7.575757575757576E-2</v>
      </c>
      <c r="AD66" s="116">
        <v>1.5151515151515152E-2</v>
      </c>
      <c r="AE66" s="114">
        <v>843</v>
      </c>
      <c r="AF66" s="115">
        <v>390</v>
      </c>
      <c r="AG66" s="116">
        <v>0</v>
      </c>
      <c r="AH66" s="115">
        <v>365</v>
      </c>
      <c r="AI66" s="115">
        <v>400</v>
      </c>
      <c r="AJ66" s="116">
        <v>8.3333333333333329E-2</v>
      </c>
      <c r="AK66" s="116">
        <v>1.6666666666666666E-2</v>
      </c>
      <c r="AL66" s="114">
        <v>935</v>
      </c>
      <c r="AM66" s="115">
        <v>430</v>
      </c>
      <c r="AN66" s="116">
        <v>-2.2727272727272728E-2</v>
      </c>
      <c r="AO66" s="115">
        <v>400</v>
      </c>
      <c r="AP66" s="115">
        <v>470</v>
      </c>
      <c r="AQ66" s="116">
        <v>2.3809523809523808E-2</v>
      </c>
      <c r="AR66" s="116">
        <v>4.7619047619047615E-3</v>
      </c>
      <c r="AS66" s="81" t="s">
        <v>345</v>
      </c>
    </row>
    <row r="67" spans="1:45" ht="10" x14ac:dyDescent="0.2">
      <c r="B67" s="12" t="s">
        <v>208</v>
      </c>
      <c r="C67" s="114">
        <v>72</v>
      </c>
      <c r="D67" s="115">
        <v>290</v>
      </c>
      <c r="E67" s="116">
        <v>0</v>
      </c>
      <c r="F67" s="115">
        <v>273</v>
      </c>
      <c r="G67" s="115">
        <v>303</v>
      </c>
      <c r="H67" s="116">
        <v>0.11538461538461539</v>
      </c>
      <c r="I67" s="116">
        <v>2.3076923076923078E-2</v>
      </c>
      <c r="J67" s="114">
        <v>642</v>
      </c>
      <c r="K67" s="115">
        <v>315</v>
      </c>
      <c r="L67" s="116">
        <v>1.6129032258064516E-2</v>
      </c>
      <c r="M67" s="115">
        <v>295</v>
      </c>
      <c r="N67" s="115">
        <v>330</v>
      </c>
      <c r="O67" s="116">
        <v>0.16666666666666666</v>
      </c>
      <c r="P67" s="116">
        <v>3.3333333333333333E-2</v>
      </c>
      <c r="Q67" s="114">
        <v>434</v>
      </c>
      <c r="R67" s="115">
        <v>340</v>
      </c>
      <c r="S67" s="116">
        <v>-1.4492753623188406E-2</v>
      </c>
      <c r="T67" s="115">
        <v>320</v>
      </c>
      <c r="U67" s="115">
        <v>360</v>
      </c>
      <c r="V67" s="116">
        <v>0.13333333333333333</v>
      </c>
      <c r="W67" s="116">
        <v>2.6666666666666665E-2</v>
      </c>
      <c r="X67" s="114">
        <v>141</v>
      </c>
      <c r="Y67" s="115">
        <v>320</v>
      </c>
      <c r="Z67" s="116">
        <v>0</v>
      </c>
      <c r="AA67" s="115">
        <v>300</v>
      </c>
      <c r="AB67" s="115">
        <v>335</v>
      </c>
      <c r="AC67" s="116">
        <v>0.12280701754385964</v>
      </c>
      <c r="AD67" s="116">
        <v>2.456140350877193E-2</v>
      </c>
      <c r="AE67" s="114">
        <v>2747</v>
      </c>
      <c r="AF67" s="115">
        <v>350</v>
      </c>
      <c r="AG67" s="116">
        <v>0</v>
      </c>
      <c r="AH67" s="115">
        <v>330</v>
      </c>
      <c r="AI67" s="115">
        <v>370</v>
      </c>
      <c r="AJ67" s="116">
        <v>0.12903225806451613</v>
      </c>
      <c r="AK67" s="116">
        <v>2.5806451612903226E-2</v>
      </c>
      <c r="AL67" s="114">
        <v>3691</v>
      </c>
      <c r="AM67" s="115">
        <v>390</v>
      </c>
      <c r="AN67" s="116">
        <v>-2.5000000000000001E-2</v>
      </c>
      <c r="AO67" s="115">
        <v>370</v>
      </c>
      <c r="AP67" s="115">
        <v>410</v>
      </c>
      <c r="AQ67" s="116">
        <v>0.11428571428571428</v>
      </c>
      <c r="AR67" s="116">
        <v>2.2857142857142857E-2</v>
      </c>
      <c r="AS67" s="81" t="s">
        <v>345</v>
      </c>
    </row>
    <row r="68" spans="1:45" ht="10" x14ac:dyDescent="0.2">
      <c r="B68" s="12" t="s">
        <v>209</v>
      </c>
      <c r="C68" s="114">
        <v>140</v>
      </c>
      <c r="D68" s="115">
        <v>270</v>
      </c>
      <c r="E68" s="116">
        <v>-3.5714285714285712E-2</v>
      </c>
      <c r="F68" s="115">
        <v>240</v>
      </c>
      <c r="G68" s="115">
        <v>300</v>
      </c>
      <c r="H68" s="116">
        <v>0.125</v>
      </c>
      <c r="I68" s="116">
        <v>2.5000000000000001E-2</v>
      </c>
      <c r="J68" s="114">
        <v>383</v>
      </c>
      <c r="K68" s="115">
        <v>360</v>
      </c>
      <c r="L68" s="116">
        <v>-2.1739130434782608E-2</v>
      </c>
      <c r="M68" s="115">
        <v>325</v>
      </c>
      <c r="N68" s="115">
        <v>395</v>
      </c>
      <c r="O68" s="116">
        <v>9.0909090909090912E-2</v>
      </c>
      <c r="P68" s="116">
        <v>1.8181818181818181E-2</v>
      </c>
      <c r="Q68" s="114">
        <v>110</v>
      </c>
      <c r="R68" s="115">
        <v>448</v>
      </c>
      <c r="S68" s="116">
        <v>-2.6086956521739129E-2</v>
      </c>
      <c r="T68" s="115">
        <v>400</v>
      </c>
      <c r="U68" s="115">
        <v>490</v>
      </c>
      <c r="V68" s="116">
        <v>0.12</v>
      </c>
      <c r="W68" s="116">
        <v>2.4E-2</v>
      </c>
      <c r="X68" s="114">
        <v>104</v>
      </c>
      <c r="Y68" s="115">
        <v>390</v>
      </c>
      <c r="Z68" s="116">
        <v>-2.5000000000000001E-2</v>
      </c>
      <c r="AA68" s="115">
        <v>348</v>
      </c>
      <c r="AB68" s="115">
        <v>450</v>
      </c>
      <c r="AC68" s="116">
        <v>0.11428571428571428</v>
      </c>
      <c r="AD68" s="116">
        <v>2.2857142857142857E-2</v>
      </c>
      <c r="AE68" s="114">
        <v>322</v>
      </c>
      <c r="AF68" s="115">
        <v>450</v>
      </c>
      <c r="AG68" s="116">
        <v>0</v>
      </c>
      <c r="AH68" s="115">
        <v>390</v>
      </c>
      <c r="AI68" s="115">
        <v>440</v>
      </c>
      <c r="AJ68" s="116">
        <v>0.18421052631578946</v>
      </c>
      <c r="AK68" s="116">
        <v>3.6842105263157891E-2</v>
      </c>
      <c r="AL68" s="114">
        <v>56</v>
      </c>
      <c r="AM68" s="115">
        <v>520</v>
      </c>
      <c r="AN68" s="116">
        <v>-8.771929824561403E-2</v>
      </c>
      <c r="AO68" s="115">
        <v>440</v>
      </c>
      <c r="AP68" s="115">
        <v>608</v>
      </c>
      <c r="AQ68" s="116">
        <v>0.18181818181818182</v>
      </c>
      <c r="AR68" s="116">
        <v>3.6363636363636362E-2</v>
      </c>
      <c r="AS68" s="81" t="s">
        <v>345</v>
      </c>
    </row>
    <row r="69" spans="1:45" ht="10" x14ac:dyDescent="0.2">
      <c r="B69" s="12" t="s">
        <v>210</v>
      </c>
      <c r="C69" s="114">
        <v>64</v>
      </c>
      <c r="D69" s="115">
        <v>354</v>
      </c>
      <c r="E69" s="116">
        <v>5.6716417910447764E-2</v>
      </c>
      <c r="F69" s="115">
        <v>298</v>
      </c>
      <c r="G69" s="115">
        <v>390</v>
      </c>
      <c r="H69" s="116">
        <v>0.22068965517241379</v>
      </c>
      <c r="I69" s="116">
        <v>4.4137931034482755E-2</v>
      </c>
      <c r="J69" s="114">
        <v>146</v>
      </c>
      <c r="K69" s="115">
        <v>400</v>
      </c>
      <c r="L69" s="116">
        <v>-8.6757990867579904E-2</v>
      </c>
      <c r="M69" s="115">
        <v>340</v>
      </c>
      <c r="N69" s="115">
        <v>470</v>
      </c>
      <c r="O69" s="116">
        <v>0.14285714285714285</v>
      </c>
      <c r="P69" s="116">
        <v>2.8571428571428571E-2</v>
      </c>
      <c r="Q69" s="114">
        <v>14</v>
      </c>
      <c r="R69" s="115">
        <v>560</v>
      </c>
      <c r="S69" s="116">
        <v>4.0892193308550186E-2</v>
      </c>
      <c r="T69" s="115">
        <v>460</v>
      </c>
      <c r="U69" s="115">
        <v>690</v>
      </c>
      <c r="V69" s="116">
        <v>1.8181818181818181E-2</v>
      </c>
      <c r="W69" s="116">
        <v>3.6363636363636364E-3</v>
      </c>
      <c r="X69" s="114">
        <v>45</v>
      </c>
      <c r="Y69" s="115">
        <v>490</v>
      </c>
      <c r="Z69" s="116">
        <v>-5.7692307692307696E-2</v>
      </c>
      <c r="AA69" s="115">
        <v>470</v>
      </c>
      <c r="AB69" s="115">
        <v>550</v>
      </c>
      <c r="AC69" s="116">
        <v>8.8888888888888892E-2</v>
      </c>
      <c r="AD69" s="116">
        <v>1.7777777777777778E-2</v>
      </c>
      <c r="AE69" s="114">
        <v>113</v>
      </c>
      <c r="AF69" s="115">
        <v>630</v>
      </c>
      <c r="AG69" s="116">
        <v>-2.7777777777777776E-2</v>
      </c>
      <c r="AH69" s="115">
        <v>550</v>
      </c>
      <c r="AI69" s="115">
        <v>680</v>
      </c>
      <c r="AJ69" s="116">
        <v>8.6206896551724144E-2</v>
      </c>
      <c r="AK69" s="116">
        <v>1.7241379310344827E-2</v>
      </c>
      <c r="AL69" s="114">
        <v>51</v>
      </c>
      <c r="AM69" s="115">
        <v>780</v>
      </c>
      <c r="AN69" s="116">
        <v>-6.369426751592357E-3</v>
      </c>
      <c r="AO69" s="115">
        <v>680</v>
      </c>
      <c r="AP69" s="115">
        <v>900</v>
      </c>
      <c r="AQ69" s="116">
        <v>0.04</v>
      </c>
      <c r="AR69" s="116">
        <v>8.0000000000000002E-3</v>
      </c>
      <c r="AS69" s="81" t="s">
        <v>345</v>
      </c>
    </row>
    <row r="70" spans="1:45" ht="10" x14ac:dyDescent="0.2">
      <c r="B70" s="12" t="s">
        <v>211</v>
      </c>
      <c r="C70" s="114">
        <v>139</v>
      </c>
      <c r="D70" s="115">
        <v>290</v>
      </c>
      <c r="E70" s="116">
        <v>-2.6845637583892617E-2</v>
      </c>
      <c r="F70" s="115">
        <v>250</v>
      </c>
      <c r="G70" s="115">
        <v>340</v>
      </c>
      <c r="H70" s="116">
        <v>0.13725490196078433</v>
      </c>
      <c r="I70" s="116">
        <v>2.7450980392156866E-2</v>
      </c>
      <c r="J70" s="114">
        <v>321</v>
      </c>
      <c r="K70" s="115">
        <v>385</v>
      </c>
      <c r="L70" s="116">
        <v>-1.282051282051282E-2</v>
      </c>
      <c r="M70" s="115">
        <v>320</v>
      </c>
      <c r="N70" s="115">
        <v>450</v>
      </c>
      <c r="O70" s="116">
        <v>0.14925373134328357</v>
      </c>
      <c r="P70" s="116">
        <v>2.9850746268656712E-2</v>
      </c>
      <c r="Q70" s="114">
        <v>39</v>
      </c>
      <c r="R70" s="115">
        <v>545</v>
      </c>
      <c r="S70" s="116">
        <v>-7.6271186440677971E-2</v>
      </c>
      <c r="T70" s="115">
        <v>455</v>
      </c>
      <c r="U70" s="115">
        <v>635</v>
      </c>
      <c r="V70" s="116">
        <v>0.13541666666666666</v>
      </c>
      <c r="W70" s="116">
        <v>2.7083333333333331E-2</v>
      </c>
      <c r="X70" s="114">
        <v>221</v>
      </c>
      <c r="Y70" s="115">
        <v>500</v>
      </c>
      <c r="Z70" s="116">
        <v>0</v>
      </c>
      <c r="AA70" s="115">
        <v>440</v>
      </c>
      <c r="AB70" s="115">
        <v>550</v>
      </c>
      <c r="AC70" s="116">
        <v>0.12359550561797752</v>
      </c>
      <c r="AD70" s="116">
        <v>2.4719101123595506E-2</v>
      </c>
      <c r="AE70" s="114">
        <v>345</v>
      </c>
      <c r="AF70" s="115">
        <v>560</v>
      </c>
      <c r="AG70" s="116">
        <v>-3.4482758620689655E-2</v>
      </c>
      <c r="AH70" s="115">
        <v>480</v>
      </c>
      <c r="AI70" s="115">
        <v>605</v>
      </c>
      <c r="AJ70" s="116">
        <v>0.14285714285714285</v>
      </c>
      <c r="AK70" s="116">
        <v>2.8571428571428571E-2</v>
      </c>
      <c r="AL70" s="114">
        <v>56</v>
      </c>
      <c r="AM70" s="115">
        <v>680</v>
      </c>
      <c r="AN70" s="116">
        <v>-8.1081081081081086E-2</v>
      </c>
      <c r="AO70" s="115">
        <v>605</v>
      </c>
      <c r="AP70" s="115">
        <v>755</v>
      </c>
      <c r="AQ70" s="116">
        <v>9.6774193548387094E-2</v>
      </c>
      <c r="AR70" s="116">
        <v>1.935483870967742E-2</v>
      </c>
      <c r="AS70" s="81" t="s">
        <v>345</v>
      </c>
    </row>
    <row r="71" spans="1:45" s="41" customFormat="1" ht="10.5" x14ac:dyDescent="0.25">
      <c r="B71" s="41" t="s">
        <v>37</v>
      </c>
      <c r="C71" s="114">
        <v>1489</v>
      </c>
      <c r="D71" s="115">
        <v>290</v>
      </c>
      <c r="E71" s="116">
        <v>-3.3333333333333333E-2</v>
      </c>
      <c r="F71" s="115">
        <v>250</v>
      </c>
      <c r="G71" s="115">
        <v>340</v>
      </c>
      <c r="H71" s="116">
        <v>0.16</v>
      </c>
      <c r="I71" s="116">
        <v>3.2000000000000001E-2</v>
      </c>
      <c r="J71" s="114">
        <v>3884</v>
      </c>
      <c r="K71" s="115">
        <v>350</v>
      </c>
      <c r="L71" s="116">
        <v>-1.4084507042253521E-2</v>
      </c>
      <c r="M71" s="115">
        <v>310</v>
      </c>
      <c r="N71" s="115">
        <v>395</v>
      </c>
      <c r="O71" s="116">
        <v>0.12903225806451613</v>
      </c>
      <c r="P71" s="116">
        <v>2.5806451612903226E-2</v>
      </c>
      <c r="Q71" s="114">
        <v>1721</v>
      </c>
      <c r="R71" s="115">
        <v>370</v>
      </c>
      <c r="S71" s="116">
        <v>-1.3333333333333334E-2</v>
      </c>
      <c r="T71" s="115">
        <v>340</v>
      </c>
      <c r="U71" s="115">
        <v>430</v>
      </c>
      <c r="V71" s="116">
        <v>0.12121212121212122</v>
      </c>
      <c r="W71" s="116">
        <v>2.4242424242424242E-2</v>
      </c>
      <c r="X71" s="114">
        <v>1129</v>
      </c>
      <c r="Y71" s="115">
        <v>385</v>
      </c>
      <c r="Z71" s="116">
        <v>-1.282051282051282E-2</v>
      </c>
      <c r="AA71" s="115">
        <v>335</v>
      </c>
      <c r="AB71" s="115">
        <v>465</v>
      </c>
      <c r="AC71" s="116">
        <v>0.1</v>
      </c>
      <c r="AD71" s="116">
        <v>0.02</v>
      </c>
      <c r="AE71" s="114">
        <v>8435</v>
      </c>
      <c r="AF71" s="115">
        <v>365</v>
      </c>
      <c r="AG71" s="116">
        <v>-1.3513513513513514E-2</v>
      </c>
      <c r="AH71" s="115">
        <v>340</v>
      </c>
      <c r="AI71" s="115">
        <v>370</v>
      </c>
      <c r="AJ71" s="116">
        <v>8.9552238805970144E-2</v>
      </c>
      <c r="AK71" s="116">
        <v>1.7910447761194027E-2</v>
      </c>
      <c r="AL71" s="114">
        <v>8330</v>
      </c>
      <c r="AM71" s="115">
        <v>400</v>
      </c>
      <c r="AN71" s="116">
        <v>0</v>
      </c>
      <c r="AO71" s="115">
        <v>370</v>
      </c>
      <c r="AP71" s="115">
        <v>430</v>
      </c>
      <c r="AQ71" s="116">
        <v>6.6666666666666666E-2</v>
      </c>
      <c r="AR71" s="116">
        <v>1.3333333333333332E-2</v>
      </c>
      <c r="AS71" s="81"/>
    </row>
    <row r="72" spans="1:45" ht="10" x14ac:dyDescent="0.2">
      <c r="A72" s="12" t="s">
        <v>20</v>
      </c>
      <c r="B72" s="12" t="s">
        <v>212</v>
      </c>
      <c r="C72" s="114">
        <v>42</v>
      </c>
      <c r="D72" s="115">
        <v>255</v>
      </c>
      <c r="E72" s="116">
        <v>-5.5555555555555552E-2</v>
      </c>
      <c r="F72" s="115">
        <v>222</v>
      </c>
      <c r="G72" s="115">
        <v>300</v>
      </c>
      <c r="H72" s="116">
        <v>0.18604651162790697</v>
      </c>
      <c r="I72" s="116">
        <v>3.7209302325581395E-2</v>
      </c>
      <c r="J72" s="114">
        <v>188</v>
      </c>
      <c r="K72" s="115">
        <v>345</v>
      </c>
      <c r="L72" s="116">
        <v>-1.4285714285714285E-2</v>
      </c>
      <c r="M72" s="115">
        <v>311</v>
      </c>
      <c r="N72" s="115">
        <v>360</v>
      </c>
      <c r="O72" s="116">
        <v>0.11290322580645161</v>
      </c>
      <c r="P72" s="116">
        <v>2.2580645161290321E-2</v>
      </c>
      <c r="Q72" s="114">
        <v>97</v>
      </c>
      <c r="R72" s="115">
        <v>380</v>
      </c>
      <c r="S72" s="116">
        <v>2.7027027027027029E-2</v>
      </c>
      <c r="T72" s="115">
        <v>350</v>
      </c>
      <c r="U72" s="115">
        <v>410</v>
      </c>
      <c r="V72" s="116">
        <v>0.15151515151515152</v>
      </c>
      <c r="W72" s="116">
        <v>3.0303030303030304E-2</v>
      </c>
      <c r="X72" s="114">
        <v>87</v>
      </c>
      <c r="Y72" s="115">
        <v>350</v>
      </c>
      <c r="Z72" s="116">
        <v>1.4492753623188406E-2</v>
      </c>
      <c r="AA72" s="115">
        <v>330</v>
      </c>
      <c r="AB72" s="115">
        <v>360</v>
      </c>
      <c r="AC72" s="116">
        <v>0.17449664429530201</v>
      </c>
      <c r="AD72" s="116">
        <v>3.4899328859060399E-2</v>
      </c>
      <c r="AE72" s="114">
        <v>624</v>
      </c>
      <c r="AF72" s="115">
        <v>370</v>
      </c>
      <c r="AG72" s="116">
        <v>0</v>
      </c>
      <c r="AH72" s="115">
        <v>340</v>
      </c>
      <c r="AI72" s="115">
        <v>420</v>
      </c>
      <c r="AJ72" s="116">
        <v>0.12121212121212122</v>
      </c>
      <c r="AK72" s="116">
        <v>2.4242424242424242E-2</v>
      </c>
      <c r="AL72" s="114">
        <v>318</v>
      </c>
      <c r="AM72" s="115">
        <v>430</v>
      </c>
      <c r="AN72" s="116">
        <v>0</v>
      </c>
      <c r="AO72" s="115">
        <v>420</v>
      </c>
      <c r="AP72" s="115">
        <v>480</v>
      </c>
      <c r="AQ72" s="116">
        <v>7.4999999999999997E-2</v>
      </c>
      <c r="AR72" s="116">
        <v>1.4999999999999999E-2</v>
      </c>
      <c r="AS72" s="81" t="s">
        <v>345</v>
      </c>
    </row>
    <row r="73" spans="1:45" ht="10" x14ac:dyDescent="0.2">
      <c r="B73" s="12" t="s">
        <v>213</v>
      </c>
      <c r="C73" s="114">
        <v>489</v>
      </c>
      <c r="D73" s="115">
        <v>340</v>
      </c>
      <c r="E73" s="116">
        <v>-5.5555555555555552E-2</v>
      </c>
      <c r="F73" s="115">
        <v>300</v>
      </c>
      <c r="G73" s="115">
        <v>370</v>
      </c>
      <c r="H73" s="116">
        <v>6.25E-2</v>
      </c>
      <c r="I73" s="116">
        <v>1.2500000000000001E-2</v>
      </c>
      <c r="J73" s="114">
        <v>730</v>
      </c>
      <c r="K73" s="115">
        <v>420</v>
      </c>
      <c r="L73" s="116">
        <v>-0.10638297872340426</v>
      </c>
      <c r="M73" s="115">
        <v>380</v>
      </c>
      <c r="N73" s="115">
        <v>475</v>
      </c>
      <c r="O73" s="116">
        <v>0</v>
      </c>
      <c r="P73" s="116">
        <v>0</v>
      </c>
      <c r="Q73" s="114">
        <v>78</v>
      </c>
      <c r="R73" s="115">
        <v>598</v>
      </c>
      <c r="S73" s="116">
        <v>-6.5625000000000003E-2</v>
      </c>
      <c r="T73" s="115">
        <v>520</v>
      </c>
      <c r="U73" s="115">
        <v>700</v>
      </c>
      <c r="V73" s="116">
        <v>-1.1570247933884297E-2</v>
      </c>
      <c r="W73" s="116">
        <v>-2.3140495867768592E-3</v>
      </c>
      <c r="X73" s="114">
        <v>231</v>
      </c>
      <c r="Y73" s="115">
        <v>545</v>
      </c>
      <c r="Z73" s="116">
        <v>-9.0909090909090905E-3</v>
      </c>
      <c r="AA73" s="115">
        <v>500</v>
      </c>
      <c r="AB73" s="115">
        <v>595</v>
      </c>
      <c r="AC73" s="116">
        <v>0.13541666666666666</v>
      </c>
      <c r="AD73" s="116">
        <v>2.7083333333333331E-2</v>
      </c>
      <c r="AE73" s="114">
        <v>223</v>
      </c>
      <c r="AF73" s="115">
        <v>670</v>
      </c>
      <c r="AG73" s="116">
        <v>-7.4074074074074077E-3</v>
      </c>
      <c r="AH73" s="115">
        <v>600</v>
      </c>
      <c r="AI73" s="115">
        <v>725</v>
      </c>
      <c r="AJ73" s="116">
        <v>0.12605042016806722</v>
      </c>
      <c r="AK73" s="116">
        <v>2.5210084033613446E-2</v>
      </c>
      <c r="AL73" s="114">
        <v>53</v>
      </c>
      <c r="AM73" s="115">
        <v>800</v>
      </c>
      <c r="AN73" s="116">
        <v>-5.8823529411764705E-2</v>
      </c>
      <c r="AO73" s="115">
        <v>725</v>
      </c>
      <c r="AP73" s="115">
        <v>900</v>
      </c>
      <c r="AQ73" s="116">
        <v>4.5751633986928102E-2</v>
      </c>
      <c r="AR73" s="116">
        <v>9.1503267973856196E-3</v>
      </c>
      <c r="AS73" s="81" t="s">
        <v>345</v>
      </c>
    </row>
    <row r="74" spans="1:45" ht="10" x14ac:dyDescent="0.2">
      <c r="B74" s="12" t="s">
        <v>214</v>
      </c>
      <c r="C74" s="114">
        <v>132</v>
      </c>
      <c r="D74" s="115">
        <v>310</v>
      </c>
      <c r="E74" s="116">
        <v>-6.0606060606060608E-2</v>
      </c>
      <c r="F74" s="115">
        <v>280</v>
      </c>
      <c r="G74" s="115">
        <v>340</v>
      </c>
      <c r="H74" s="116">
        <v>4.0268456375838924E-2</v>
      </c>
      <c r="I74" s="116">
        <v>8.0536912751677844E-3</v>
      </c>
      <c r="J74" s="114">
        <v>359</v>
      </c>
      <c r="K74" s="115">
        <v>395</v>
      </c>
      <c r="L74" s="116">
        <v>-1.2500000000000001E-2</v>
      </c>
      <c r="M74" s="115">
        <v>350</v>
      </c>
      <c r="N74" s="115">
        <v>430</v>
      </c>
      <c r="O74" s="116">
        <v>9.7222222222222224E-2</v>
      </c>
      <c r="P74" s="116">
        <v>1.9444444444444445E-2</v>
      </c>
      <c r="Q74" s="114">
        <v>71</v>
      </c>
      <c r="R74" s="115">
        <v>530</v>
      </c>
      <c r="S74" s="116">
        <v>-3.6363636363636362E-2</v>
      </c>
      <c r="T74" s="115">
        <v>470</v>
      </c>
      <c r="U74" s="115">
        <v>580</v>
      </c>
      <c r="V74" s="116">
        <v>0.10416666666666667</v>
      </c>
      <c r="W74" s="116">
        <v>2.0833333333333336E-2</v>
      </c>
      <c r="X74" s="114">
        <v>150</v>
      </c>
      <c r="Y74" s="115">
        <v>470</v>
      </c>
      <c r="Z74" s="116">
        <v>0</v>
      </c>
      <c r="AA74" s="115">
        <v>415</v>
      </c>
      <c r="AB74" s="115">
        <v>500</v>
      </c>
      <c r="AC74" s="116">
        <v>0.17499999999999999</v>
      </c>
      <c r="AD74" s="116">
        <v>3.4999999999999996E-2</v>
      </c>
      <c r="AE74" s="114">
        <v>339</v>
      </c>
      <c r="AF74" s="115">
        <v>550</v>
      </c>
      <c r="AG74" s="116">
        <v>1.1029411764705883E-2</v>
      </c>
      <c r="AH74" s="115">
        <v>485</v>
      </c>
      <c r="AI74" s="115">
        <v>580</v>
      </c>
      <c r="AJ74" s="116">
        <v>0.15062761506276151</v>
      </c>
      <c r="AK74" s="116">
        <v>3.0125523012552301E-2</v>
      </c>
      <c r="AL74" s="114">
        <v>95</v>
      </c>
      <c r="AM74" s="115">
        <v>670</v>
      </c>
      <c r="AN74" s="116">
        <v>8.0645161290322578E-2</v>
      </c>
      <c r="AO74" s="115">
        <v>580</v>
      </c>
      <c r="AP74" s="115">
        <v>750</v>
      </c>
      <c r="AQ74" s="116">
        <v>0.18584070796460178</v>
      </c>
      <c r="AR74" s="116">
        <v>3.7168141592920353E-2</v>
      </c>
      <c r="AS74" s="81" t="s">
        <v>345</v>
      </c>
    </row>
    <row r="75" spans="1:45" ht="10" x14ac:dyDescent="0.2">
      <c r="B75" s="12" t="s">
        <v>215</v>
      </c>
      <c r="C75" s="114" t="s">
        <v>41</v>
      </c>
      <c r="D75" s="115" t="s">
        <v>41</v>
      </c>
      <c r="E75" s="116" t="s">
        <v>41</v>
      </c>
      <c r="F75" s="115" t="s">
        <v>41</v>
      </c>
      <c r="G75" s="115" t="s">
        <v>41</v>
      </c>
      <c r="H75" s="116" t="s">
        <v>41</v>
      </c>
      <c r="I75" s="116" t="s">
        <v>41</v>
      </c>
      <c r="J75" s="114">
        <v>115</v>
      </c>
      <c r="K75" s="115">
        <v>330</v>
      </c>
      <c r="L75" s="116">
        <v>-2.9411764705882353E-2</v>
      </c>
      <c r="M75" s="115">
        <v>325</v>
      </c>
      <c r="N75" s="115">
        <v>340</v>
      </c>
      <c r="O75" s="116">
        <v>0.1</v>
      </c>
      <c r="P75" s="116">
        <v>0.02</v>
      </c>
      <c r="Q75" s="114">
        <v>81</v>
      </c>
      <c r="R75" s="115">
        <v>360</v>
      </c>
      <c r="S75" s="116">
        <v>-5.2631578947368418E-2</v>
      </c>
      <c r="T75" s="115">
        <v>346</v>
      </c>
      <c r="U75" s="115">
        <v>375</v>
      </c>
      <c r="V75" s="116">
        <v>9.0909090909090912E-2</v>
      </c>
      <c r="W75" s="116">
        <v>1.8181818181818181E-2</v>
      </c>
      <c r="X75" s="114">
        <v>76</v>
      </c>
      <c r="Y75" s="115">
        <v>340</v>
      </c>
      <c r="Z75" s="116">
        <v>0</v>
      </c>
      <c r="AA75" s="115">
        <v>330</v>
      </c>
      <c r="AB75" s="115">
        <v>353</v>
      </c>
      <c r="AC75" s="116">
        <v>0.11475409836065574</v>
      </c>
      <c r="AD75" s="116">
        <v>2.2950819672131147E-2</v>
      </c>
      <c r="AE75" s="114">
        <v>863</v>
      </c>
      <c r="AF75" s="115">
        <v>380</v>
      </c>
      <c r="AG75" s="116">
        <v>0</v>
      </c>
      <c r="AH75" s="115">
        <v>360</v>
      </c>
      <c r="AI75" s="115">
        <v>400</v>
      </c>
      <c r="AJ75" s="116">
        <v>0.11764705882352941</v>
      </c>
      <c r="AK75" s="116">
        <v>2.3529411764705882E-2</v>
      </c>
      <c r="AL75" s="114">
        <v>1080</v>
      </c>
      <c r="AM75" s="115">
        <v>416</v>
      </c>
      <c r="AN75" s="116">
        <v>-9.5238095238095247E-3</v>
      </c>
      <c r="AO75" s="115">
        <v>400</v>
      </c>
      <c r="AP75" s="115">
        <v>440</v>
      </c>
      <c r="AQ75" s="116">
        <v>9.4736842105263161E-2</v>
      </c>
      <c r="AR75" s="116">
        <v>1.8947368421052633E-2</v>
      </c>
      <c r="AS75" s="81" t="s">
        <v>345</v>
      </c>
    </row>
    <row r="76" spans="1:45" ht="10" x14ac:dyDescent="0.2">
      <c r="B76" s="12" t="s">
        <v>216</v>
      </c>
      <c r="C76" s="114">
        <v>563</v>
      </c>
      <c r="D76" s="115">
        <v>360</v>
      </c>
      <c r="E76" s="116">
        <v>-8.3969465648854963E-2</v>
      </c>
      <c r="F76" s="115">
        <v>335</v>
      </c>
      <c r="G76" s="115">
        <v>390</v>
      </c>
      <c r="H76" s="116">
        <v>5.8823529411764705E-2</v>
      </c>
      <c r="I76" s="116">
        <v>1.1764705882352941E-2</v>
      </c>
      <c r="J76" s="114">
        <v>595</v>
      </c>
      <c r="K76" s="115">
        <v>450</v>
      </c>
      <c r="L76" s="116">
        <v>-8.1632653061224483E-2</v>
      </c>
      <c r="M76" s="115">
        <v>400</v>
      </c>
      <c r="N76" s="115">
        <v>500</v>
      </c>
      <c r="O76" s="116">
        <v>4.6511627906976744E-2</v>
      </c>
      <c r="P76" s="116">
        <v>9.3023255813953487E-3</v>
      </c>
      <c r="Q76" s="114">
        <v>31</v>
      </c>
      <c r="R76" s="115">
        <v>670</v>
      </c>
      <c r="S76" s="116">
        <v>-4.2857142857142858E-2</v>
      </c>
      <c r="T76" s="115">
        <v>635</v>
      </c>
      <c r="U76" s="115">
        <v>735</v>
      </c>
      <c r="V76" s="116">
        <v>0.11666666666666667</v>
      </c>
      <c r="W76" s="116">
        <v>2.3333333333333334E-2</v>
      </c>
      <c r="X76" s="114">
        <v>90</v>
      </c>
      <c r="Y76" s="115">
        <v>548</v>
      </c>
      <c r="Z76" s="116">
        <v>5.5045871559633031E-3</v>
      </c>
      <c r="AA76" s="115">
        <v>500</v>
      </c>
      <c r="AB76" s="115">
        <v>595</v>
      </c>
      <c r="AC76" s="116">
        <v>9.6000000000000002E-2</v>
      </c>
      <c r="AD76" s="116">
        <v>1.9200000000000002E-2</v>
      </c>
      <c r="AE76" s="114">
        <v>92</v>
      </c>
      <c r="AF76" s="115">
        <v>683</v>
      </c>
      <c r="AG76" s="116">
        <v>-2.4285714285714285E-2</v>
      </c>
      <c r="AH76" s="115">
        <v>640</v>
      </c>
      <c r="AI76" s="115">
        <v>700</v>
      </c>
      <c r="AJ76" s="116">
        <v>0.10161290322580645</v>
      </c>
      <c r="AK76" s="116">
        <v>2.0322580645161289E-2</v>
      </c>
      <c r="AL76" s="114">
        <v>25</v>
      </c>
      <c r="AM76" s="115">
        <v>850</v>
      </c>
      <c r="AN76" s="116">
        <v>0</v>
      </c>
      <c r="AO76" s="115">
        <v>700</v>
      </c>
      <c r="AP76" s="115">
        <v>950</v>
      </c>
      <c r="AQ76" s="116">
        <v>0.22302158273381295</v>
      </c>
      <c r="AR76" s="116">
        <v>4.4604316546762592E-2</v>
      </c>
      <c r="AS76" s="81" t="s">
        <v>345</v>
      </c>
    </row>
    <row r="77" spans="1:45" ht="10" x14ac:dyDescent="0.2">
      <c r="B77" s="12" t="s">
        <v>217</v>
      </c>
      <c r="C77" s="114">
        <v>361</v>
      </c>
      <c r="D77" s="115">
        <v>320</v>
      </c>
      <c r="E77" s="116">
        <v>-5.8823529411764705E-2</v>
      </c>
      <c r="F77" s="115">
        <v>290</v>
      </c>
      <c r="G77" s="115">
        <v>350</v>
      </c>
      <c r="H77" s="116">
        <v>6.6666666666666666E-2</v>
      </c>
      <c r="I77" s="116">
        <v>1.3333333333333332E-2</v>
      </c>
      <c r="J77" s="114">
        <v>794</v>
      </c>
      <c r="K77" s="115">
        <v>378</v>
      </c>
      <c r="L77" s="116">
        <v>-5.5E-2</v>
      </c>
      <c r="M77" s="115">
        <v>350</v>
      </c>
      <c r="N77" s="115">
        <v>411</v>
      </c>
      <c r="O77" s="116">
        <v>0.08</v>
      </c>
      <c r="P77" s="116">
        <v>1.6E-2</v>
      </c>
      <c r="Q77" s="114">
        <v>159</v>
      </c>
      <c r="R77" s="115">
        <v>490</v>
      </c>
      <c r="S77" s="116">
        <v>-1.0101010101010102E-2</v>
      </c>
      <c r="T77" s="115">
        <v>430</v>
      </c>
      <c r="U77" s="115">
        <v>565</v>
      </c>
      <c r="V77" s="116">
        <v>8.8888888888888892E-2</v>
      </c>
      <c r="W77" s="116">
        <v>1.7777777777777778E-2</v>
      </c>
      <c r="X77" s="114">
        <v>94</v>
      </c>
      <c r="Y77" s="115">
        <v>418</v>
      </c>
      <c r="Z77" s="116">
        <v>1.2106537530266344E-2</v>
      </c>
      <c r="AA77" s="115">
        <v>380</v>
      </c>
      <c r="AB77" s="115">
        <v>470</v>
      </c>
      <c r="AC77" s="116">
        <v>0.12972972972972974</v>
      </c>
      <c r="AD77" s="116">
        <v>2.5945945945945948E-2</v>
      </c>
      <c r="AE77" s="114">
        <v>287</v>
      </c>
      <c r="AF77" s="115">
        <v>460</v>
      </c>
      <c r="AG77" s="116">
        <v>-4.1666666666666664E-2</v>
      </c>
      <c r="AH77" s="115">
        <v>410</v>
      </c>
      <c r="AI77" s="115">
        <v>540</v>
      </c>
      <c r="AJ77" s="116">
        <v>6.9767441860465115E-2</v>
      </c>
      <c r="AK77" s="116">
        <v>1.3953488372093023E-2</v>
      </c>
      <c r="AL77" s="114">
        <v>115</v>
      </c>
      <c r="AM77" s="115">
        <v>700</v>
      </c>
      <c r="AN77" s="116">
        <v>0</v>
      </c>
      <c r="AO77" s="115">
        <v>540</v>
      </c>
      <c r="AP77" s="115">
        <v>820</v>
      </c>
      <c r="AQ77" s="116">
        <v>0.34615384615384615</v>
      </c>
      <c r="AR77" s="116">
        <v>6.9230769230769235E-2</v>
      </c>
      <c r="AS77" s="81" t="s">
        <v>345</v>
      </c>
    </row>
    <row r="78" spans="1:45" ht="10" x14ac:dyDescent="0.2">
      <c r="B78" s="12" t="s">
        <v>218</v>
      </c>
      <c r="C78" s="114">
        <v>38</v>
      </c>
      <c r="D78" s="115">
        <v>335</v>
      </c>
      <c r="E78" s="116">
        <v>0.28846153846153844</v>
      </c>
      <c r="F78" s="115">
        <v>280</v>
      </c>
      <c r="G78" s="115">
        <v>400</v>
      </c>
      <c r="H78" s="116">
        <v>0.34</v>
      </c>
      <c r="I78" s="116">
        <v>6.8000000000000005E-2</v>
      </c>
      <c r="J78" s="114">
        <v>131</v>
      </c>
      <c r="K78" s="115">
        <v>340</v>
      </c>
      <c r="L78" s="116">
        <v>-2.8571428571428571E-2</v>
      </c>
      <c r="M78" s="115">
        <v>315</v>
      </c>
      <c r="N78" s="115">
        <v>360</v>
      </c>
      <c r="O78" s="116">
        <v>0.13333333333333333</v>
      </c>
      <c r="P78" s="116">
        <v>2.6666666666666665E-2</v>
      </c>
      <c r="Q78" s="114">
        <v>72</v>
      </c>
      <c r="R78" s="115">
        <v>395</v>
      </c>
      <c r="S78" s="116">
        <v>-1.2500000000000001E-2</v>
      </c>
      <c r="T78" s="115">
        <v>370</v>
      </c>
      <c r="U78" s="115">
        <v>420</v>
      </c>
      <c r="V78" s="116">
        <v>0.16176470588235295</v>
      </c>
      <c r="W78" s="116">
        <v>3.2352941176470591E-2</v>
      </c>
      <c r="X78" s="114">
        <v>19</v>
      </c>
      <c r="Y78" s="115">
        <v>350</v>
      </c>
      <c r="Z78" s="116">
        <v>0</v>
      </c>
      <c r="AA78" s="115">
        <v>330</v>
      </c>
      <c r="AB78" s="115">
        <v>380</v>
      </c>
      <c r="AC78" s="116">
        <v>7.6923076923076927E-2</v>
      </c>
      <c r="AD78" s="116">
        <v>1.5384615384615385E-2</v>
      </c>
      <c r="AE78" s="114">
        <v>213</v>
      </c>
      <c r="AF78" s="115">
        <v>390</v>
      </c>
      <c r="AG78" s="116">
        <v>-2.5000000000000001E-2</v>
      </c>
      <c r="AH78" s="115">
        <v>370</v>
      </c>
      <c r="AI78" s="115">
        <v>430</v>
      </c>
      <c r="AJ78" s="116">
        <v>0.12716763005780346</v>
      </c>
      <c r="AK78" s="116">
        <v>2.5433526011560691E-2</v>
      </c>
      <c r="AL78" s="114">
        <v>64</v>
      </c>
      <c r="AM78" s="115">
        <v>450</v>
      </c>
      <c r="AN78" s="116">
        <v>2.2727272727272728E-2</v>
      </c>
      <c r="AO78" s="115">
        <v>430</v>
      </c>
      <c r="AP78" s="115">
        <v>495</v>
      </c>
      <c r="AQ78" s="116">
        <v>0.18421052631578946</v>
      </c>
      <c r="AR78" s="116">
        <v>3.6842105263157891E-2</v>
      </c>
      <c r="AS78" s="81" t="s">
        <v>345</v>
      </c>
    </row>
    <row r="79" spans="1:45" ht="10" x14ac:dyDescent="0.2">
      <c r="B79" s="12" t="s">
        <v>219</v>
      </c>
      <c r="C79" s="114" t="s">
        <v>41</v>
      </c>
      <c r="D79" s="115" t="s">
        <v>41</v>
      </c>
      <c r="E79" s="116" t="s">
        <v>41</v>
      </c>
      <c r="F79" s="115" t="s">
        <v>41</v>
      </c>
      <c r="G79" s="115" t="s">
        <v>41</v>
      </c>
      <c r="H79" s="116" t="s">
        <v>41</v>
      </c>
      <c r="I79" s="116" t="s">
        <v>41</v>
      </c>
      <c r="J79" s="114" t="s">
        <v>41</v>
      </c>
      <c r="K79" s="115" t="s">
        <v>41</v>
      </c>
      <c r="L79" s="116" t="s">
        <v>41</v>
      </c>
      <c r="M79" s="115" t="s">
        <v>41</v>
      </c>
      <c r="N79" s="115" t="s">
        <v>41</v>
      </c>
      <c r="O79" s="116" t="s">
        <v>41</v>
      </c>
      <c r="P79" s="116" t="s">
        <v>41</v>
      </c>
      <c r="Q79" s="114" t="s">
        <v>41</v>
      </c>
      <c r="R79" s="115" t="s">
        <v>41</v>
      </c>
      <c r="S79" s="116" t="s">
        <v>41</v>
      </c>
      <c r="T79" s="115" t="s">
        <v>41</v>
      </c>
      <c r="U79" s="115" t="s">
        <v>41</v>
      </c>
      <c r="V79" s="116" t="s">
        <v>41</v>
      </c>
      <c r="W79" s="116" t="s">
        <v>41</v>
      </c>
      <c r="X79" s="114" t="s">
        <v>41</v>
      </c>
      <c r="Y79" s="115" t="s">
        <v>41</v>
      </c>
      <c r="Z79" s="116" t="s">
        <v>41</v>
      </c>
      <c r="AA79" s="115" t="s">
        <v>41</v>
      </c>
      <c r="AB79" s="115" t="s">
        <v>41</v>
      </c>
      <c r="AC79" s="116" t="s">
        <v>41</v>
      </c>
      <c r="AD79" s="116" t="s">
        <v>41</v>
      </c>
      <c r="AE79" s="114">
        <v>22</v>
      </c>
      <c r="AF79" s="115">
        <v>405</v>
      </c>
      <c r="AG79" s="116">
        <v>-1.2195121951219513E-2</v>
      </c>
      <c r="AH79" s="115">
        <v>380</v>
      </c>
      <c r="AI79" s="115">
        <v>400</v>
      </c>
      <c r="AJ79" s="116">
        <v>3.8461538461538464E-2</v>
      </c>
      <c r="AK79" s="116">
        <v>7.6923076923076927E-3</v>
      </c>
      <c r="AL79" s="114">
        <v>14</v>
      </c>
      <c r="AM79" s="115">
        <v>495</v>
      </c>
      <c r="AN79" s="116">
        <v>3.125E-2</v>
      </c>
      <c r="AO79" s="115">
        <v>400</v>
      </c>
      <c r="AP79" s="115">
        <v>540</v>
      </c>
      <c r="AQ79" s="116">
        <v>0.23749999999999999</v>
      </c>
      <c r="AR79" s="116">
        <v>4.7500000000000001E-2</v>
      </c>
      <c r="AS79" s="81" t="s">
        <v>345</v>
      </c>
    </row>
    <row r="80" spans="1:45" ht="10" x14ac:dyDescent="0.2">
      <c r="B80" s="12" t="s">
        <v>220</v>
      </c>
      <c r="C80" s="114">
        <v>506</v>
      </c>
      <c r="D80" s="115">
        <v>336</v>
      </c>
      <c r="E80" s="116">
        <v>0</v>
      </c>
      <c r="F80" s="115">
        <v>300</v>
      </c>
      <c r="G80" s="115">
        <v>370</v>
      </c>
      <c r="H80" s="116">
        <v>0.2</v>
      </c>
      <c r="I80" s="116">
        <v>0.04</v>
      </c>
      <c r="J80" s="114">
        <v>580</v>
      </c>
      <c r="K80" s="115">
        <v>400</v>
      </c>
      <c r="L80" s="116">
        <v>-5.8823529411764705E-2</v>
      </c>
      <c r="M80" s="115">
        <v>360</v>
      </c>
      <c r="N80" s="115">
        <v>450</v>
      </c>
      <c r="O80" s="116">
        <v>0.1111111111111111</v>
      </c>
      <c r="P80" s="116">
        <v>2.222222222222222E-2</v>
      </c>
      <c r="Q80" s="114">
        <v>71</v>
      </c>
      <c r="R80" s="115">
        <v>540</v>
      </c>
      <c r="S80" s="116">
        <v>-3.5714285714285712E-2</v>
      </c>
      <c r="T80" s="115">
        <v>485</v>
      </c>
      <c r="U80" s="115">
        <v>630</v>
      </c>
      <c r="V80" s="116">
        <v>0.16129032258064516</v>
      </c>
      <c r="W80" s="116">
        <v>3.2258064516129031E-2</v>
      </c>
      <c r="X80" s="114">
        <v>138</v>
      </c>
      <c r="Y80" s="115">
        <v>480</v>
      </c>
      <c r="Z80" s="116">
        <v>-3.0303030303030304E-2</v>
      </c>
      <c r="AA80" s="115">
        <v>440</v>
      </c>
      <c r="AB80" s="115">
        <v>550</v>
      </c>
      <c r="AC80" s="116">
        <v>7.8651685393258425E-2</v>
      </c>
      <c r="AD80" s="116">
        <v>1.5730337078651686E-2</v>
      </c>
      <c r="AE80" s="114">
        <v>214</v>
      </c>
      <c r="AF80" s="115">
        <v>575</v>
      </c>
      <c r="AG80" s="116">
        <v>-4.1666666666666664E-2</v>
      </c>
      <c r="AH80" s="115">
        <v>500</v>
      </c>
      <c r="AI80" s="115">
        <v>650</v>
      </c>
      <c r="AJ80" s="116">
        <v>6.4814814814814811E-2</v>
      </c>
      <c r="AK80" s="116">
        <v>1.2962962962962963E-2</v>
      </c>
      <c r="AL80" s="114">
        <v>91</v>
      </c>
      <c r="AM80" s="115">
        <v>770</v>
      </c>
      <c r="AN80" s="116">
        <v>2.6666666666666668E-2</v>
      </c>
      <c r="AO80" s="115">
        <v>650</v>
      </c>
      <c r="AP80" s="115">
        <v>900</v>
      </c>
      <c r="AQ80" s="116">
        <v>0.18461538461538463</v>
      </c>
      <c r="AR80" s="116">
        <v>3.6923076923076927E-2</v>
      </c>
      <c r="AS80" s="81" t="s">
        <v>345</v>
      </c>
    </row>
    <row r="81" spans="1:45" ht="10" x14ac:dyDescent="0.2">
      <c r="B81" s="12" t="s">
        <v>221</v>
      </c>
      <c r="C81" s="114">
        <v>52</v>
      </c>
      <c r="D81" s="115">
        <v>278</v>
      </c>
      <c r="E81" s="116">
        <v>-1.7667844522968199E-2</v>
      </c>
      <c r="F81" s="115">
        <v>250</v>
      </c>
      <c r="G81" s="115">
        <v>300</v>
      </c>
      <c r="H81" s="116">
        <v>9.0196078431372548E-2</v>
      </c>
      <c r="I81" s="116">
        <v>1.803921568627451E-2</v>
      </c>
      <c r="J81" s="114">
        <v>515</v>
      </c>
      <c r="K81" s="115">
        <v>360</v>
      </c>
      <c r="L81" s="116">
        <v>-2.7027027027027029E-2</v>
      </c>
      <c r="M81" s="115">
        <v>340</v>
      </c>
      <c r="N81" s="115">
        <v>385</v>
      </c>
      <c r="O81" s="116">
        <v>9.0909090909090912E-2</v>
      </c>
      <c r="P81" s="116">
        <v>1.8181818181818181E-2</v>
      </c>
      <c r="Q81" s="114">
        <v>230</v>
      </c>
      <c r="R81" s="115">
        <v>430</v>
      </c>
      <c r="S81" s="116">
        <v>-2.2727272727272728E-2</v>
      </c>
      <c r="T81" s="115">
        <v>390</v>
      </c>
      <c r="U81" s="115">
        <v>465</v>
      </c>
      <c r="V81" s="116">
        <v>0.10256410256410256</v>
      </c>
      <c r="W81" s="116">
        <v>2.0512820512820513E-2</v>
      </c>
      <c r="X81" s="114">
        <v>147</v>
      </c>
      <c r="Y81" s="115">
        <v>370</v>
      </c>
      <c r="Z81" s="116">
        <v>-2.6315789473684209E-2</v>
      </c>
      <c r="AA81" s="115">
        <v>350</v>
      </c>
      <c r="AB81" s="115">
        <v>395</v>
      </c>
      <c r="AC81" s="116">
        <v>0.12121212121212122</v>
      </c>
      <c r="AD81" s="116">
        <v>2.4242424242424242E-2</v>
      </c>
      <c r="AE81" s="114">
        <v>476</v>
      </c>
      <c r="AF81" s="115">
        <v>415</v>
      </c>
      <c r="AG81" s="116">
        <v>-1.1904761904761904E-2</v>
      </c>
      <c r="AH81" s="115">
        <v>380</v>
      </c>
      <c r="AI81" s="115">
        <v>430</v>
      </c>
      <c r="AJ81" s="116">
        <v>0.15277777777777779</v>
      </c>
      <c r="AK81" s="116">
        <v>3.0555555555555558E-2</v>
      </c>
      <c r="AL81" s="114">
        <v>93</v>
      </c>
      <c r="AM81" s="115">
        <v>480</v>
      </c>
      <c r="AN81" s="116">
        <v>-0.04</v>
      </c>
      <c r="AO81" s="115">
        <v>430</v>
      </c>
      <c r="AP81" s="115">
        <v>520</v>
      </c>
      <c r="AQ81" s="116">
        <v>0.17073170731707318</v>
      </c>
      <c r="AR81" s="116">
        <v>3.4146341463414637E-2</v>
      </c>
      <c r="AS81" s="81" t="s">
        <v>345</v>
      </c>
    </row>
    <row r="82" spans="1:45" ht="10" x14ac:dyDescent="0.2">
      <c r="B82" s="12" t="s">
        <v>222</v>
      </c>
      <c r="C82" s="114">
        <v>47</v>
      </c>
      <c r="D82" s="115">
        <v>275</v>
      </c>
      <c r="E82" s="116">
        <v>0.1</v>
      </c>
      <c r="F82" s="115">
        <v>200</v>
      </c>
      <c r="G82" s="115">
        <v>320</v>
      </c>
      <c r="H82" s="116">
        <v>0.19565217391304349</v>
      </c>
      <c r="I82" s="116">
        <v>3.9130434782608699E-2</v>
      </c>
      <c r="J82" s="114">
        <v>360</v>
      </c>
      <c r="K82" s="115">
        <v>380</v>
      </c>
      <c r="L82" s="116">
        <v>-3.7974683544303799E-2</v>
      </c>
      <c r="M82" s="115">
        <v>350</v>
      </c>
      <c r="N82" s="115">
        <v>400</v>
      </c>
      <c r="O82" s="116">
        <v>8.5714285714285715E-2</v>
      </c>
      <c r="P82" s="116">
        <v>1.7142857142857144E-2</v>
      </c>
      <c r="Q82" s="114">
        <v>129</v>
      </c>
      <c r="R82" s="115">
        <v>470</v>
      </c>
      <c r="S82" s="116">
        <v>-0.06</v>
      </c>
      <c r="T82" s="115">
        <v>410</v>
      </c>
      <c r="U82" s="115">
        <v>500</v>
      </c>
      <c r="V82" s="116">
        <v>0.17499999999999999</v>
      </c>
      <c r="W82" s="116">
        <v>3.4999999999999996E-2</v>
      </c>
      <c r="X82" s="114">
        <v>102</v>
      </c>
      <c r="Y82" s="115">
        <v>400</v>
      </c>
      <c r="Z82" s="116">
        <v>-1.2345679012345678E-2</v>
      </c>
      <c r="AA82" s="115">
        <v>370</v>
      </c>
      <c r="AB82" s="115">
        <v>430</v>
      </c>
      <c r="AC82" s="116">
        <v>9.5890410958904104E-2</v>
      </c>
      <c r="AD82" s="116">
        <v>1.9178082191780819E-2</v>
      </c>
      <c r="AE82" s="114">
        <v>215</v>
      </c>
      <c r="AF82" s="115">
        <v>475</v>
      </c>
      <c r="AG82" s="116">
        <v>-1.0416666666666666E-2</v>
      </c>
      <c r="AH82" s="115">
        <v>420</v>
      </c>
      <c r="AI82" s="115">
        <v>500</v>
      </c>
      <c r="AJ82" s="116">
        <v>0.1875</v>
      </c>
      <c r="AK82" s="116">
        <v>3.7499999999999999E-2</v>
      </c>
      <c r="AL82" s="114">
        <v>58</v>
      </c>
      <c r="AM82" s="115">
        <v>558</v>
      </c>
      <c r="AN82" s="116">
        <v>1.4545454545454545E-2</v>
      </c>
      <c r="AO82" s="115">
        <v>500</v>
      </c>
      <c r="AP82" s="115">
        <v>640</v>
      </c>
      <c r="AQ82" s="116">
        <v>0.24</v>
      </c>
      <c r="AR82" s="116">
        <v>4.8000000000000001E-2</v>
      </c>
      <c r="AS82" s="81" t="s">
        <v>345</v>
      </c>
    </row>
    <row r="83" spans="1:45" ht="10" x14ac:dyDescent="0.2">
      <c r="B83" s="12" t="s">
        <v>223</v>
      </c>
      <c r="C83" s="114">
        <v>13</v>
      </c>
      <c r="D83" s="115">
        <v>250</v>
      </c>
      <c r="E83" s="116">
        <v>0</v>
      </c>
      <c r="F83" s="115">
        <v>245</v>
      </c>
      <c r="G83" s="115">
        <v>298</v>
      </c>
      <c r="H83" s="116">
        <v>0.16279069767441862</v>
      </c>
      <c r="I83" s="116">
        <v>3.255813953488372E-2</v>
      </c>
      <c r="J83" s="114">
        <v>95</v>
      </c>
      <c r="K83" s="115">
        <v>340</v>
      </c>
      <c r="L83" s="116">
        <v>1.4925373134328358E-2</v>
      </c>
      <c r="M83" s="115">
        <v>320</v>
      </c>
      <c r="N83" s="115">
        <v>360</v>
      </c>
      <c r="O83" s="116">
        <v>0.15254237288135594</v>
      </c>
      <c r="P83" s="116">
        <v>3.0508474576271188E-2</v>
      </c>
      <c r="Q83" s="114">
        <v>53</v>
      </c>
      <c r="R83" s="115">
        <v>370</v>
      </c>
      <c r="S83" s="116">
        <v>4.2253521126760563E-2</v>
      </c>
      <c r="T83" s="115">
        <v>350</v>
      </c>
      <c r="U83" s="115">
        <v>400</v>
      </c>
      <c r="V83" s="116">
        <v>0.17460317460317459</v>
      </c>
      <c r="W83" s="116">
        <v>3.4920634920634921E-2</v>
      </c>
      <c r="X83" s="114">
        <v>29</v>
      </c>
      <c r="Y83" s="115">
        <v>350</v>
      </c>
      <c r="Z83" s="116">
        <v>2.9411764705882353E-2</v>
      </c>
      <c r="AA83" s="115">
        <v>320</v>
      </c>
      <c r="AB83" s="115">
        <v>370</v>
      </c>
      <c r="AC83" s="116">
        <v>0.12903225806451613</v>
      </c>
      <c r="AD83" s="116">
        <v>2.5806451612903226E-2</v>
      </c>
      <c r="AE83" s="114">
        <v>336</v>
      </c>
      <c r="AF83" s="115">
        <v>370</v>
      </c>
      <c r="AG83" s="116">
        <v>0</v>
      </c>
      <c r="AH83" s="115">
        <v>350</v>
      </c>
      <c r="AI83" s="115">
        <v>400</v>
      </c>
      <c r="AJ83" s="116">
        <v>0.15625</v>
      </c>
      <c r="AK83" s="116">
        <v>3.125E-2</v>
      </c>
      <c r="AL83" s="114">
        <v>229</v>
      </c>
      <c r="AM83" s="115">
        <v>430</v>
      </c>
      <c r="AN83" s="116">
        <v>2.3809523809523808E-2</v>
      </c>
      <c r="AO83" s="115">
        <v>400</v>
      </c>
      <c r="AP83" s="115">
        <v>470</v>
      </c>
      <c r="AQ83" s="116">
        <v>0.16216216216216217</v>
      </c>
      <c r="AR83" s="116">
        <v>3.2432432432432434E-2</v>
      </c>
      <c r="AS83" s="81" t="s">
        <v>345</v>
      </c>
    </row>
    <row r="84" spans="1:45" ht="10" x14ac:dyDescent="0.2">
      <c r="B84" s="12" t="s">
        <v>224</v>
      </c>
      <c r="C84" s="114">
        <v>389</v>
      </c>
      <c r="D84" s="115">
        <v>310</v>
      </c>
      <c r="E84" s="116">
        <v>1.6393442622950821E-2</v>
      </c>
      <c r="F84" s="115">
        <v>280</v>
      </c>
      <c r="G84" s="115">
        <v>350</v>
      </c>
      <c r="H84" s="116">
        <v>0.16981132075471697</v>
      </c>
      <c r="I84" s="116">
        <v>3.3962264150943396E-2</v>
      </c>
      <c r="J84" s="114">
        <v>573</v>
      </c>
      <c r="K84" s="115">
        <v>385</v>
      </c>
      <c r="L84" s="116">
        <v>-3.7499999999999999E-2</v>
      </c>
      <c r="M84" s="115">
        <v>350</v>
      </c>
      <c r="N84" s="115">
        <v>425</v>
      </c>
      <c r="O84" s="116">
        <v>0.11271676300578035</v>
      </c>
      <c r="P84" s="116">
        <v>2.2543352601156069E-2</v>
      </c>
      <c r="Q84" s="114">
        <v>44</v>
      </c>
      <c r="R84" s="115">
        <v>550</v>
      </c>
      <c r="S84" s="116">
        <v>-4.3478260869565216E-2</v>
      </c>
      <c r="T84" s="115">
        <v>490</v>
      </c>
      <c r="U84" s="115">
        <v>620</v>
      </c>
      <c r="V84" s="116">
        <v>8.9108910891089105E-2</v>
      </c>
      <c r="W84" s="116">
        <v>1.782178217821782E-2</v>
      </c>
      <c r="X84" s="114">
        <v>59</v>
      </c>
      <c r="Y84" s="115">
        <v>470</v>
      </c>
      <c r="Z84" s="116">
        <v>-7.4803149606299218E-2</v>
      </c>
      <c r="AA84" s="115">
        <v>430</v>
      </c>
      <c r="AB84" s="115">
        <v>550</v>
      </c>
      <c r="AC84" s="116">
        <v>6.8181818181818177E-2</v>
      </c>
      <c r="AD84" s="116">
        <v>1.3636363636363636E-2</v>
      </c>
      <c r="AE84" s="114">
        <v>78</v>
      </c>
      <c r="AF84" s="115">
        <v>598</v>
      </c>
      <c r="AG84" s="116">
        <v>-1.9672131147540985E-2</v>
      </c>
      <c r="AH84" s="115">
        <v>520</v>
      </c>
      <c r="AI84" s="115">
        <v>700</v>
      </c>
      <c r="AJ84" s="116">
        <v>8.727272727272728E-2</v>
      </c>
      <c r="AK84" s="116">
        <v>1.7454545454545455E-2</v>
      </c>
      <c r="AL84" s="114">
        <v>38</v>
      </c>
      <c r="AM84" s="115">
        <v>761</v>
      </c>
      <c r="AN84" s="116">
        <v>1.3157894736842105E-3</v>
      </c>
      <c r="AO84" s="115">
        <v>700</v>
      </c>
      <c r="AP84" s="115">
        <v>850</v>
      </c>
      <c r="AQ84" s="116">
        <v>0.17076923076923076</v>
      </c>
      <c r="AR84" s="116">
        <v>3.4153846153846153E-2</v>
      </c>
      <c r="AS84" s="81" t="s">
        <v>345</v>
      </c>
    </row>
    <row r="85" spans="1:45" s="41" customFormat="1" ht="10.5" x14ac:dyDescent="0.25">
      <c r="B85" s="41" t="s">
        <v>37</v>
      </c>
      <c r="C85" s="114">
        <v>2642</v>
      </c>
      <c r="D85" s="115">
        <v>330</v>
      </c>
      <c r="E85" s="116">
        <v>-2.9411764705882353E-2</v>
      </c>
      <c r="F85" s="115">
        <v>295</v>
      </c>
      <c r="G85" s="115">
        <v>365</v>
      </c>
      <c r="H85" s="116">
        <v>0.13793103448275862</v>
      </c>
      <c r="I85" s="116">
        <v>2.7586206896551724E-2</v>
      </c>
      <c r="J85" s="114">
        <v>5037</v>
      </c>
      <c r="K85" s="115">
        <v>390</v>
      </c>
      <c r="L85" s="116">
        <v>-2.5000000000000001E-2</v>
      </c>
      <c r="M85" s="115">
        <v>350</v>
      </c>
      <c r="N85" s="115">
        <v>435</v>
      </c>
      <c r="O85" s="116">
        <v>0.11428571428571428</v>
      </c>
      <c r="P85" s="116">
        <v>2.2857142857142857E-2</v>
      </c>
      <c r="Q85" s="114">
        <v>1120</v>
      </c>
      <c r="R85" s="115">
        <v>450</v>
      </c>
      <c r="S85" s="116">
        <v>0</v>
      </c>
      <c r="T85" s="115">
        <v>385</v>
      </c>
      <c r="U85" s="115">
        <v>530</v>
      </c>
      <c r="V85" s="116">
        <v>0.15384615384615385</v>
      </c>
      <c r="W85" s="116">
        <v>3.0769230769230771E-2</v>
      </c>
      <c r="X85" s="114">
        <v>1225</v>
      </c>
      <c r="Y85" s="115">
        <v>430</v>
      </c>
      <c r="Z85" s="116">
        <v>-2.2727272727272728E-2</v>
      </c>
      <c r="AA85" s="115">
        <v>370</v>
      </c>
      <c r="AB85" s="115">
        <v>520</v>
      </c>
      <c r="AC85" s="116">
        <v>9.9744245524296671E-2</v>
      </c>
      <c r="AD85" s="116">
        <v>1.9948849104859334E-2</v>
      </c>
      <c r="AE85" s="114">
        <v>3982</v>
      </c>
      <c r="AF85" s="115">
        <v>400</v>
      </c>
      <c r="AG85" s="116">
        <v>0</v>
      </c>
      <c r="AH85" s="115">
        <v>370</v>
      </c>
      <c r="AI85" s="115">
        <v>400</v>
      </c>
      <c r="AJ85" s="116">
        <v>0.1111111111111111</v>
      </c>
      <c r="AK85" s="116">
        <v>2.222222222222222E-2</v>
      </c>
      <c r="AL85" s="114">
        <v>2273</v>
      </c>
      <c r="AM85" s="115">
        <v>437</v>
      </c>
      <c r="AN85" s="116">
        <v>4.5977011494252873E-3</v>
      </c>
      <c r="AO85" s="115">
        <v>400</v>
      </c>
      <c r="AP85" s="115">
        <v>500</v>
      </c>
      <c r="AQ85" s="116">
        <v>9.2499999999999999E-2</v>
      </c>
      <c r="AR85" s="116">
        <v>1.8499999999999999E-2</v>
      </c>
      <c r="AS85" s="81"/>
    </row>
    <row r="86" spans="1:45" ht="10" x14ac:dyDescent="0.2">
      <c r="A86" s="12" t="s">
        <v>21</v>
      </c>
      <c r="B86" s="12" t="s">
        <v>225</v>
      </c>
      <c r="C86" s="114">
        <v>245</v>
      </c>
      <c r="D86" s="115">
        <v>300</v>
      </c>
      <c r="E86" s="116">
        <v>-3.2258064516129031E-2</v>
      </c>
      <c r="F86" s="115">
        <v>230</v>
      </c>
      <c r="G86" s="115">
        <v>330</v>
      </c>
      <c r="H86" s="116">
        <v>0.2</v>
      </c>
      <c r="I86" s="116">
        <v>0.04</v>
      </c>
      <c r="J86" s="114">
        <v>548</v>
      </c>
      <c r="K86" s="115">
        <v>370</v>
      </c>
      <c r="L86" s="116">
        <v>0</v>
      </c>
      <c r="M86" s="115">
        <v>350</v>
      </c>
      <c r="N86" s="115">
        <v>395</v>
      </c>
      <c r="O86" s="116">
        <v>0.12121212121212122</v>
      </c>
      <c r="P86" s="116">
        <v>2.4242424242424242E-2</v>
      </c>
      <c r="Q86" s="114">
        <v>187</v>
      </c>
      <c r="R86" s="115">
        <v>440</v>
      </c>
      <c r="S86" s="116">
        <v>0</v>
      </c>
      <c r="T86" s="115">
        <v>390</v>
      </c>
      <c r="U86" s="115">
        <v>500</v>
      </c>
      <c r="V86" s="116">
        <v>0.15789473684210525</v>
      </c>
      <c r="W86" s="116">
        <v>3.1578947368421054E-2</v>
      </c>
      <c r="X86" s="114">
        <v>87</v>
      </c>
      <c r="Y86" s="115">
        <v>380</v>
      </c>
      <c r="Z86" s="116">
        <v>2.7027027027027029E-2</v>
      </c>
      <c r="AA86" s="115">
        <v>350</v>
      </c>
      <c r="AB86" s="115">
        <v>410</v>
      </c>
      <c r="AC86" s="116">
        <v>0.15151515151515152</v>
      </c>
      <c r="AD86" s="116">
        <v>3.0303030303030304E-2</v>
      </c>
      <c r="AE86" s="114">
        <v>809</v>
      </c>
      <c r="AF86" s="115">
        <v>420</v>
      </c>
      <c r="AG86" s="116">
        <v>0</v>
      </c>
      <c r="AH86" s="115">
        <v>380</v>
      </c>
      <c r="AI86" s="115">
        <v>410</v>
      </c>
      <c r="AJ86" s="116">
        <v>0.13513513513513514</v>
      </c>
      <c r="AK86" s="116">
        <v>2.7027027027027029E-2</v>
      </c>
      <c r="AL86" s="114">
        <v>588</v>
      </c>
      <c r="AM86" s="115">
        <v>450</v>
      </c>
      <c r="AN86" s="116">
        <v>0</v>
      </c>
      <c r="AO86" s="115">
        <v>410</v>
      </c>
      <c r="AP86" s="115">
        <v>540</v>
      </c>
      <c r="AQ86" s="116">
        <v>0.13924050632911392</v>
      </c>
      <c r="AR86" s="116">
        <v>2.7848101265822784E-2</v>
      </c>
      <c r="AS86" s="81" t="s">
        <v>345</v>
      </c>
    </row>
    <row r="87" spans="1:45" ht="10" x14ac:dyDescent="0.2">
      <c r="B87" s="12" t="s">
        <v>226</v>
      </c>
      <c r="C87" s="114">
        <v>23</v>
      </c>
      <c r="D87" s="115">
        <v>320</v>
      </c>
      <c r="E87" s="116">
        <v>0</v>
      </c>
      <c r="F87" s="115">
        <v>275</v>
      </c>
      <c r="G87" s="115">
        <v>360</v>
      </c>
      <c r="H87" s="116">
        <v>0.14285714285714285</v>
      </c>
      <c r="I87" s="116">
        <v>2.8571428571428571E-2</v>
      </c>
      <c r="J87" s="114">
        <v>113</v>
      </c>
      <c r="K87" s="115">
        <v>400</v>
      </c>
      <c r="L87" s="116">
        <v>2.564102564102564E-2</v>
      </c>
      <c r="M87" s="115">
        <v>370</v>
      </c>
      <c r="N87" s="115">
        <v>425</v>
      </c>
      <c r="O87" s="116">
        <v>0.15942028985507245</v>
      </c>
      <c r="P87" s="116">
        <v>3.1884057971014491E-2</v>
      </c>
      <c r="Q87" s="114">
        <v>95</v>
      </c>
      <c r="R87" s="115">
        <v>470</v>
      </c>
      <c r="S87" s="116">
        <v>2.1739130434782608E-2</v>
      </c>
      <c r="T87" s="115">
        <v>430</v>
      </c>
      <c r="U87" s="115">
        <v>530</v>
      </c>
      <c r="V87" s="116">
        <v>0.14634146341463414</v>
      </c>
      <c r="W87" s="116">
        <v>2.9268292682926828E-2</v>
      </c>
      <c r="X87" s="114">
        <v>29</v>
      </c>
      <c r="Y87" s="115">
        <v>400</v>
      </c>
      <c r="Z87" s="116">
        <v>0</v>
      </c>
      <c r="AA87" s="115">
        <v>350</v>
      </c>
      <c r="AB87" s="115">
        <v>430</v>
      </c>
      <c r="AC87" s="116">
        <v>0.14285714285714285</v>
      </c>
      <c r="AD87" s="116">
        <v>2.8571428571428571E-2</v>
      </c>
      <c r="AE87" s="114">
        <v>192</v>
      </c>
      <c r="AF87" s="115">
        <v>490</v>
      </c>
      <c r="AG87" s="116">
        <v>2.0833333333333332E-2</v>
      </c>
      <c r="AH87" s="115">
        <v>430</v>
      </c>
      <c r="AI87" s="115">
        <v>550</v>
      </c>
      <c r="AJ87" s="116">
        <v>0.16666666666666666</v>
      </c>
      <c r="AK87" s="116">
        <v>3.3333333333333333E-2</v>
      </c>
      <c r="AL87" s="114">
        <v>94</v>
      </c>
      <c r="AM87" s="115">
        <v>600</v>
      </c>
      <c r="AN87" s="116">
        <v>3.4482758620689655E-2</v>
      </c>
      <c r="AO87" s="115">
        <v>550</v>
      </c>
      <c r="AP87" s="115">
        <v>720</v>
      </c>
      <c r="AQ87" s="116">
        <v>0.2</v>
      </c>
      <c r="AR87" s="116">
        <v>0.04</v>
      </c>
      <c r="AS87" s="81" t="s">
        <v>345</v>
      </c>
    </row>
    <row r="88" spans="1:45" ht="10" x14ac:dyDescent="0.2">
      <c r="B88" s="12" t="s">
        <v>227</v>
      </c>
      <c r="C88" s="114">
        <v>213</v>
      </c>
      <c r="D88" s="115">
        <v>300</v>
      </c>
      <c r="E88" s="116">
        <v>-3.2258064516129031E-2</v>
      </c>
      <c r="F88" s="115">
        <v>280</v>
      </c>
      <c r="G88" s="115">
        <v>350</v>
      </c>
      <c r="H88" s="116">
        <v>7.1428571428571425E-2</v>
      </c>
      <c r="I88" s="116">
        <v>1.4285714285714285E-2</v>
      </c>
      <c r="J88" s="114">
        <v>220</v>
      </c>
      <c r="K88" s="115">
        <v>400</v>
      </c>
      <c r="L88" s="116">
        <v>-6.9767441860465115E-2</v>
      </c>
      <c r="M88" s="115">
        <v>350</v>
      </c>
      <c r="N88" s="115">
        <v>480</v>
      </c>
      <c r="O88" s="116">
        <v>0.1111111111111111</v>
      </c>
      <c r="P88" s="116">
        <v>2.222222222222222E-2</v>
      </c>
      <c r="Q88" s="114">
        <v>26</v>
      </c>
      <c r="R88" s="115">
        <v>588</v>
      </c>
      <c r="S88" s="116">
        <v>-9.5384615384615387E-2</v>
      </c>
      <c r="T88" s="115">
        <v>520</v>
      </c>
      <c r="U88" s="115">
        <v>700</v>
      </c>
      <c r="V88" s="116">
        <v>6.9090909090909092E-2</v>
      </c>
      <c r="W88" s="116">
        <v>1.3818181818181818E-2</v>
      </c>
      <c r="X88" s="114">
        <v>35</v>
      </c>
      <c r="Y88" s="115">
        <v>550</v>
      </c>
      <c r="Z88" s="116">
        <v>9.1743119266055051E-3</v>
      </c>
      <c r="AA88" s="115">
        <v>500</v>
      </c>
      <c r="AB88" s="115">
        <v>570</v>
      </c>
      <c r="AC88" s="116">
        <v>0.14583333333333334</v>
      </c>
      <c r="AD88" s="116">
        <v>2.9166666666666667E-2</v>
      </c>
      <c r="AE88" s="114">
        <v>85</v>
      </c>
      <c r="AF88" s="115">
        <v>650</v>
      </c>
      <c r="AG88" s="116">
        <v>-1.2158054711246201E-2</v>
      </c>
      <c r="AH88" s="115">
        <v>590</v>
      </c>
      <c r="AI88" s="115">
        <v>755</v>
      </c>
      <c r="AJ88" s="116">
        <v>0.1206896551724138</v>
      </c>
      <c r="AK88" s="116">
        <v>2.4137931034482758E-2</v>
      </c>
      <c r="AL88" s="114">
        <v>28</v>
      </c>
      <c r="AM88" s="115">
        <v>863</v>
      </c>
      <c r="AN88" s="116">
        <v>-4.1111111111111112E-2</v>
      </c>
      <c r="AO88" s="115">
        <v>755</v>
      </c>
      <c r="AP88" s="115">
        <v>950</v>
      </c>
      <c r="AQ88" s="116">
        <v>7.8750000000000001E-2</v>
      </c>
      <c r="AR88" s="116">
        <v>1.575E-2</v>
      </c>
      <c r="AS88" s="81" t="s">
        <v>345</v>
      </c>
    </row>
    <row r="89" spans="1:45" ht="10" x14ac:dyDescent="0.2">
      <c r="B89" s="12" t="s">
        <v>228</v>
      </c>
      <c r="C89" s="114">
        <v>141</v>
      </c>
      <c r="D89" s="115">
        <v>345</v>
      </c>
      <c r="E89" s="116">
        <v>-6.7567567567567571E-2</v>
      </c>
      <c r="F89" s="115">
        <v>320</v>
      </c>
      <c r="G89" s="115">
        <v>360</v>
      </c>
      <c r="H89" s="116">
        <v>0.15</v>
      </c>
      <c r="I89" s="116">
        <v>0.03</v>
      </c>
      <c r="J89" s="114">
        <v>427</v>
      </c>
      <c r="K89" s="115">
        <v>400</v>
      </c>
      <c r="L89" s="116">
        <v>0</v>
      </c>
      <c r="M89" s="115">
        <v>370</v>
      </c>
      <c r="N89" s="115">
        <v>440</v>
      </c>
      <c r="O89" s="116">
        <v>0.14285714285714285</v>
      </c>
      <c r="P89" s="116">
        <v>2.8571428571428571E-2</v>
      </c>
      <c r="Q89" s="114">
        <v>140</v>
      </c>
      <c r="R89" s="115">
        <v>473</v>
      </c>
      <c r="S89" s="116">
        <v>-5.0200803212851405E-2</v>
      </c>
      <c r="T89" s="115">
        <v>428</v>
      </c>
      <c r="U89" s="115">
        <v>528</v>
      </c>
      <c r="V89" s="116">
        <v>0.13975903614457832</v>
      </c>
      <c r="W89" s="116">
        <v>2.7951807228915666E-2</v>
      </c>
      <c r="X89" s="114">
        <v>112</v>
      </c>
      <c r="Y89" s="115">
        <v>388</v>
      </c>
      <c r="Z89" s="116">
        <v>2.1052631578947368E-2</v>
      </c>
      <c r="AA89" s="115">
        <v>350</v>
      </c>
      <c r="AB89" s="115">
        <v>428</v>
      </c>
      <c r="AC89" s="116">
        <v>0.17575757575757575</v>
      </c>
      <c r="AD89" s="116">
        <v>3.5151515151515149E-2</v>
      </c>
      <c r="AE89" s="114">
        <v>272</v>
      </c>
      <c r="AF89" s="115">
        <v>450</v>
      </c>
      <c r="AG89" s="116">
        <v>0</v>
      </c>
      <c r="AH89" s="115">
        <v>390</v>
      </c>
      <c r="AI89" s="115">
        <v>480</v>
      </c>
      <c r="AJ89" s="116">
        <v>0.18421052631578946</v>
      </c>
      <c r="AK89" s="116">
        <v>3.6842105263157891E-2</v>
      </c>
      <c r="AL89" s="114">
        <v>59</v>
      </c>
      <c r="AM89" s="115">
        <v>550</v>
      </c>
      <c r="AN89" s="116">
        <v>-6.7796610169491525E-2</v>
      </c>
      <c r="AO89" s="115">
        <v>480</v>
      </c>
      <c r="AP89" s="115">
        <v>700</v>
      </c>
      <c r="AQ89" s="116">
        <v>0.12244897959183673</v>
      </c>
      <c r="AR89" s="116">
        <v>2.4489795918367346E-2</v>
      </c>
      <c r="AS89" s="81" t="s">
        <v>345</v>
      </c>
    </row>
    <row r="90" spans="1:45" ht="10" x14ac:dyDescent="0.2">
      <c r="B90" s="12" t="s">
        <v>229</v>
      </c>
      <c r="C90" s="114">
        <v>104</v>
      </c>
      <c r="D90" s="115">
        <v>350</v>
      </c>
      <c r="E90" s="116">
        <v>-6.6666666666666666E-2</v>
      </c>
      <c r="F90" s="115">
        <v>300</v>
      </c>
      <c r="G90" s="115">
        <v>380</v>
      </c>
      <c r="H90" s="116">
        <v>0.16666666666666666</v>
      </c>
      <c r="I90" s="116">
        <v>3.3333333333333333E-2</v>
      </c>
      <c r="J90" s="114">
        <v>230</v>
      </c>
      <c r="K90" s="115">
        <v>425</v>
      </c>
      <c r="L90" s="116">
        <v>-5.5555555555555552E-2</v>
      </c>
      <c r="M90" s="115">
        <v>380</v>
      </c>
      <c r="N90" s="115">
        <v>470</v>
      </c>
      <c r="O90" s="116">
        <v>0.11842105263157894</v>
      </c>
      <c r="P90" s="116">
        <v>2.3684210526315787E-2</v>
      </c>
      <c r="Q90" s="114">
        <v>46</v>
      </c>
      <c r="R90" s="115">
        <v>575</v>
      </c>
      <c r="S90" s="116">
        <v>-2.5423728813559324E-2</v>
      </c>
      <c r="T90" s="115">
        <v>520</v>
      </c>
      <c r="U90" s="115">
        <v>650</v>
      </c>
      <c r="V90" s="116">
        <v>0.13861386138613863</v>
      </c>
      <c r="W90" s="116">
        <v>2.7722772277227727E-2</v>
      </c>
      <c r="X90" s="114">
        <v>29</v>
      </c>
      <c r="Y90" s="115">
        <v>490</v>
      </c>
      <c r="Z90" s="116">
        <v>-1.0101010101010102E-2</v>
      </c>
      <c r="AA90" s="115">
        <v>430</v>
      </c>
      <c r="AB90" s="115">
        <v>515</v>
      </c>
      <c r="AC90" s="116">
        <v>0.13953488372093023</v>
      </c>
      <c r="AD90" s="116">
        <v>2.7906976744186046E-2</v>
      </c>
      <c r="AE90" s="114">
        <v>74</v>
      </c>
      <c r="AF90" s="115">
        <v>620</v>
      </c>
      <c r="AG90" s="116">
        <v>3.3333333333333333E-2</v>
      </c>
      <c r="AH90" s="115">
        <v>530</v>
      </c>
      <c r="AI90" s="115">
        <v>660</v>
      </c>
      <c r="AJ90" s="116">
        <v>0.16981132075471697</v>
      </c>
      <c r="AK90" s="116">
        <v>3.3962264150943396E-2</v>
      </c>
      <c r="AL90" s="114">
        <v>41</v>
      </c>
      <c r="AM90" s="115">
        <v>770</v>
      </c>
      <c r="AN90" s="116">
        <v>2.6666666666666668E-2</v>
      </c>
      <c r="AO90" s="115">
        <v>660</v>
      </c>
      <c r="AP90" s="115">
        <v>850</v>
      </c>
      <c r="AQ90" s="116">
        <v>0.1702127659574468</v>
      </c>
      <c r="AR90" s="116">
        <v>3.4042553191489362E-2</v>
      </c>
      <c r="AS90" s="81" t="s">
        <v>345</v>
      </c>
    </row>
    <row r="91" spans="1:45" ht="10" x14ac:dyDescent="0.2">
      <c r="B91" s="12" t="s">
        <v>230</v>
      </c>
      <c r="C91" s="114">
        <v>44</v>
      </c>
      <c r="D91" s="115">
        <v>300</v>
      </c>
      <c r="E91" s="116">
        <v>0</v>
      </c>
      <c r="F91" s="115">
        <v>290</v>
      </c>
      <c r="G91" s="115">
        <v>310</v>
      </c>
      <c r="H91" s="116">
        <v>0.1111111111111111</v>
      </c>
      <c r="I91" s="116">
        <v>2.222222222222222E-2</v>
      </c>
      <c r="J91" s="114">
        <v>256</v>
      </c>
      <c r="K91" s="115">
        <v>340</v>
      </c>
      <c r="L91" s="116">
        <v>0</v>
      </c>
      <c r="M91" s="115">
        <v>330</v>
      </c>
      <c r="N91" s="115">
        <v>353</v>
      </c>
      <c r="O91" s="116">
        <v>0.13333333333333333</v>
      </c>
      <c r="P91" s="116">
        <v>2.6666666666666665E-2</v>
      </c>
      <c r="Q91" s="114">
        <v>108</v>
      </c>
      <c r="R91" s="115">
        <v>370</v>
      </c>
      <c r="S91" s="116">
        <v>2.7777777777777776E-2</v>
      </c>
      <c r="T91" s="115">
        <v>350</v>
      </c>
      <c r="U91" s="115">
        <v>380</v>
      </c>
      <c r="V91" s="116">
        <v>0.12121212121212122</v>
      </c>
      <c r="W91" s="116">
        <v>2.4242424242424242E-2</v>
      </c>
      <c r="X91" s="114">
        <v>76</v>
      </c>
      <c r="Y91" s="115">
        <v>350</v>
      </c>
      <c r="Z91" s="116">
        <v>0</v>
      </c>
      <c r="AA91" s="115">
        <v>340</v>
      </c>
      <c r="AB91" s="115">
        <v>360</v>
      </c>
      <c r="AC91" s="116">
        <v>0.12903225806451613</v>
      </c>
      <c r="AD91" s="116">
        <v>2.5806451612903226E-2</v>
      </c>
      <c r="AE91" s="114">
        <v>771</v>
      </c>
      <c r="AF91" s="115">
        <v>380</v>
      </c>
      <c r="AG91" s="116">
        <v>0</v>
      </c>
      <c r="AH91" s="115">
        <v>360</v>
      </c>
      <c r="AI91" s="115">
        <v>410</v>
      </c>
      <c r="AJ91" s="116">
        <v>8.5714285714285715E-2</v>
      </c>
      <c r="AK91" s="116">
        <v>1.7142857142857144E-2</v>
      </c>
      <c r="AL91" s="114">
        <v>370</v>
      </c>
      <c r="AM91" s="115">
        <v>430</v>
      </c>
      <c r="AN91" s="116">
        <v>0</v>
      </c>
      <c r="AO91" s="115">
        <v>410</v>
      </c>
      <c r="AP91" s="115">
        <v>460</v>
      </c>
      <c r="AQ91" s="116">
        <v>0.10256410256410256</v>
      </c>
      <c r="AR91" s="116">
        <v>2.0512820512820513E-2</v>
      </c>
      <c r="AS91" s="81" t="s">
        <v>345</v>
      </c>
    </row>
    <row r="92" spans="1:45" ht="10" x14ac:dyDescent="0.2">
      <c r="B92" s="12" t="s">
        <v>231</v>
      </c>
      <c r="C92" s="114">
        <v>349</v>
      </c>
      <c r="D92" s="115">
        <v>325</v>
      </c>
      <c r="E92" s="116">
        <v>-9.7222222222222224E-2</v>
      </c>
      <c r="F92" s="115">
        <v>290</v>
      </c>
      <c r="G92" s="115">
        <v>360</v>
      </c>
      <c r="H92" s="116">
        <v>8.3333333333333329E-2</v>
      </c>
      <c r="I92" s="116">
        <v>1.6666666666666666E-2</v>
      </c>
      <c r="J92" s="114">
        <v>355</v>
      </c>
      <c r="K92" s="115">
        <v>460</v>
      </c>
      <c r="L92" s="116">
        <v>-4.7619047619047616E-2</v>
      </c>
      <c r="M92" s="115">
        <v>400</v>
      </c>
      <c r="N92" s="115">
        <v>500</v>
      </c>
      <c r="O92" s="116">
        <v>6.9767441860465115E-2</v>
      </c>
      <c r="P92" s="116">
        <v>1.3953488372093023E-2</v>
      </c>
      <c r="Q92" s="114">
        <v>57</v>
      </c>
      <c r="R92" s="115">
        <v>625</v>
      </c>
      <c r="S92" s="116">
        <v>-8.0882352941176475E-2</v>
      </c>
      <c r="T92" s="115">
        <v>600</v>
      </c>
      <c r="U92" s="115">
        <v>695</v>
      </c>
      <c r="V92" s="116">
        <v>1.9575856443719411E-2</v>
      </c>
      <c r="W92" s="116">
        <v>3.9151712887438824E-3</v>
      </c>
      <c r="X92" s="114">
        <v>161</v>
      </c>
      <c r="Y92" s="115">
        <v>580</v>
      </c>
      <c r="Z92" s="116">
        <v>-1.6949152542372881E-2</v>
      </c>
      <c r="AA92" s="115">
        <v>510</v>
      </c>
      <c r="AB92" s="115">
        <v>650</v>
      </c>
      <c r="AC92" s="116">
        <v>0.11538461538461539</v>
      </c>
      <c r="AD92" s="116">
        <v>2.3076923076923078E-2</v>
      </c>
      <c r="AE92" s="114">
        <v>198</v>
      </c>
      <c r="AF92" s="115">
        <v>695</v>
      </c>
      <c r="AG92" s="116">
        <v>2.886002886002886E-3</v>
      </c>
      <c r="AH92" s="115">
        <v>620</v>
      </c>
      <c r="AI92" s="115">
        <v>750</v>
      </c>
      <c r="AJ92" s="116">
        <v>0.15833333333333333</v>
      </c>
      <c r="AK92" s="116">
        <v>3.1666666666666662E-2</v>
      </c>
      <c r="AL92" s="114">
        <v>43</v>
      </c>
      <c r="AM92" s="115">
        <v>870</v>
      </c>
      <c r="AN92" s="116">
        <v>-0.1076923076923077</v>
      </c>
      <c r="AO92" s="115">
        <v>750</v>
      </c>
      <c r="AP92" s="115">
        <v>950</v>
      </c>
      <c r="AQ92" s="116">
        <v>0.16</v>
      </c>
      <c r="AR92" s="116">
        <v>3.2000000000000001E-2</v>
      </c>
      <c r="AS92" s="81" t="s">
        <v>345</v>
      </c>
    </row>
    <row r="93" spans="1:45" ht="10" x14ac:dyDescent="0.2">
      <c r="B93" s="12" t="s">
        <v>232</v>
      </c>
      <c r="C93" s="114">
        <v>259</v>
      </c>
      <c r="D93" s="115">
        <v>320</v>
      </c>
      <c r="E93" s="116">
        <v>-8.5714285714285715E-2</v>
      </c>
      <c r="F93" s="115">
        <v>265</v>
      </c>
      <c r="G93" s="115">
        <v>350</v>
      </c>
      <c r="H93" s="116">
        <v>6.6666666666666666E-2</v>
      </c>
      <c r="I93" s="116">
        <v>1.3333333333333332E-2</v>
      </c>
      <c r="J93" s="114">
        <v>583</v>
      </c>
      <c r="K93" s="115">
        <v>390</v>
      </c>
      <c r="L93" s="116">
        <v>-7.1428571428571425E-2</v>
      </c>
      <c r="M93" s="115">
        <v>360</v>
      </c>
      <c r="N93" s="115">
        <v>425</v>
      </c>
      <c r="O93" s="116">
        <v>6.8493150684931503E-2</v>
      </c>
      <c r="P93" s="116">
        <v>1.3698630136986301E-2</v>
      </c>
      <c r="Q93" s="114">
        <v>111</v>
      </c>
      <c r="R93" s="115">
        <v>490</v>
      </c>
      <c r="S93" s="116">
        <v>-6.0851926977687626E-3</v>
      </c>
      <c r="T93" s="115">
        <v>445</v>
      </c>
      <c r="U93" s="115">
        <v>550</v>
      </c>
      <c r="V93" s="116">
        <v>8.8888888888888892E-2</v>
      </c>
      <c r="W93" s="116">
        <v>1.7777777777777778E-2</v>
      </c>
      <c r="X93" s="114">
        <v>111</v>
      </c>
      <c r="Y93" s="115">
        <v>450</v>
      </c>
      <c r="Z93" s="116">
        <v>0</v>
      </c>
      <c r="AA93" s="115">
        <v>400</v>
      </c>
      <c r="AB93" s="115">
        <v>500</v>
      </c>
      <c r="AC93" s="116">
        <v>0.15384615384615385</v>
      </c>
      <c r="AD93" s="116">
        <v>3.0769230769230771E-2</v>
      </c>
      <c r="AE93" s="114">
        <v>280</v>
      </c>
      <c r="AF93" s="115">
        <v>500</v>
      </c>
      <c r="AG93" s="116">
        <v>0</v>
      </c>
      <c r="AH93" s="115">
        <v>450</v>
      </c>
      <c r="AI93" s="115">
        <v>520</v>
      </c>
      <c r="AJ93" s="116">
        <v>0.13636363636363635</v>
      </c>
      <c r="AK93" s="116">
        <v>2.7272727272727271E-2</v>
      </c>
      <c r="AL93" s="114">
        <v>51</v>
      </c>
      <c r="AM93" s="115">
        <v>590</v>
      </c>
      <c r="AN93" s="116">
        <v>-1.6666666666666666E-2</v>
      </c>
      <c r="AO93" s="115">
        <v>520</v>
      </c>
      <c r="AP93" s="115">
        <v>750</v>
      </c>
      <c r="AQ93" s="116">
        <v>0.15686274509803921</v>
      </c>
      <c r="AR93" s="116">
        <v>3.1372549019607843E-2</v>
      </c>
      <c r="AS93" s="81" t="s">
        <v>345</v>
      </c>
    </row>
    <row r="94" spans="1:45" ht="10" x14ac:dyDescent="0.2">
      <c r="B94" s="12" t="s">
        <v>233</v>
      </c>
      <c r="C94" s="114">
        <v>153</v>
      </c>
      <c r="D94" s="115">
        <v>310</v>
      </c>
      <c r="E94" s="116">
        <v>-1.5873015873015872E-2</v>
      </c>
      <c r="F94" s="115">
        <v>285</v>
      </c>
      <c r="G94" s="115">
        <v>325</v>
      </c>
      <c r="H94" s="116">
        <v>9.5406360424028266E-2</v>
      </c>
      <c r="I94" s="116">
        <v>1.9081272084805652E-2</v>
      </c>
      <c r="J94" s="114">
        <v>765</v>
      </c>
      <c r="K94" s="115">
        <v>360</v>
      </c>
      <c r="L94" s="116">
        <v>-1.3698630136986301E-2</v>
      </c>
      <c r="M94" s="115">
        <v>335</v>
      </c>
      <c r="N94" s="115">
        <v>390</v>
      </c>
      <c r="O94" s="116">
        <v>9.0909090909090912E-2</v>
      </c>
      <c r="P94" s="116">
        <v>1.8181818181818181E-2</v>
      </c>
      <c r="Q94" s="114">
        <v>207</v>
      </c>
      <c r="R94" s="115">
        <v>420</v>
      </c>
      <c r="S94" s="116">
        <v>-3.4482758620689655E-2</v>
      </c>
      <c r="T94" s="115">
        <v>400</v>
      </c>
      <c r="U94" s="115">
        <v>470</v>
      </c>
      <c r="V94" s="116">
        <v>0.10526315789473684</v>
      </c>
      <c r="W94" s="116">
        <v>2.1052631578947368E-2</v>
      </c>
      <c r="X94" s="114">
        <v>148</v>
      </c>
      <c r="Y94" s="115">
        <v>380</v>
      </c>
      <c r="Z94" s="116">
        <v>2.7027027027027029E-2</v>
      </c>
      <c r="AA94" s="115">
        <v>350</v>
      </c>
      <c r="AB94" s="115">
        <v>415</v>
      </c>
      <c r="AC94" s="116">
        <v>0.15151515151515152</v>
      </c>
      <c r="AD94" s="116">
        <v>3.0303030303030304E-2</v>
      </c>
      <c r="AE94" s="114">
        <v>400</v>
      </c>
      <c r="AF94" s="115">
        <v>420</v>
      </c>
      <c r="AG94" s="116">
        <v>2.4390243902439025E-2</v>
      </c>
      <c r="AH94" s="115">
        <v>373</v>
      </c>
      <c r="AI94" s="115">
        <v>400</v>
      </c>
      <c r="AJ94" s="116">
        <v>0.16666666666666666</v>
      </c>
      <c r="AK94" s="116">
        <v>3.3333333333333333E-2</v>
      </c>
      <c r="AL94" s="114">
        <v>73</v>
      </c>
      <c r="AM94" s="115">
        <v>460</v>
      </c>
      <c r="AN94" s="116">
        <v>-1.0752688172043012E-2</v>
      </c>
      <c r="AO94" s="115">
        <v>400</v>
      </c>
      <c r="AP94" s="115">
        <v>530</v>
      </c>
      <c r="AQ94" s="116">
        <v>9.5238095238095233E-2</v>
      </c>
      <c r="AR94" s="116">
        <v>1.9047619047619046E-2</v>
      </c>
      <c r="AS94" s="81" t="s">
        <v>345</v>
      </c>
    </row>
    <row r="95" spans="1:45" ht="10" x14ac:dyDescent="0.2">
      <c r="B95" s="12" t="s">
        <v>234</v>
      </c>
      <c r="C95" s="114">
        <v>35</v>
      </c>
      <c r="D95" s="115">
        <v>300</v>
      </c>
      <c r="E95" s="116">
        <v>0</v>
      </c>
      <c r="F95" s="115">
        <v>280</v>
      </c>
      <c r="G95" s="115">
        <v>310</v>
      </c>
      <c r="H95" s="116">
        <v>9.0909090909090912E-2</v>
      </c>
      <c r="I95" s="116">
        <v>1.8181818181818181E-2</v>
      </c>
      <c r="J95" s="114">
        <v>221</v>
      </c>
      <c r="K95" s="115">
        <v>330</v>
      </c>
      <c r="L95" s="116">
        <v>-2.9411764705882353E-2</v>
      </c>
      <c r="M95" s="115">
        <v>310</v>
      </c>
      <c r="N95" s="115">
        <v>360</v>
      </c>
      <c r="O95" s="116">
        <v>0.1</v>
      </c>
      <c r="P95" s="116">
        <v>0.02</v>
      </c>
      <c r="Q95" s="114">
        <v>80</v>
      </c>
      <c r="R95" s="115">
        <v>378</v>
      </c>
      <c r="S95" s="116">
        <v>-7.874015748031496E-3</v>
      </c>
      <c r="T95" s="115">
        <v>350</v>
      </c>
      <c r="U95" s="115">
        <v>405</v>
      </c>
      <c r="V95" s="116">
        <v>0.11176470588235295</v>
      </c>
      <c r="W95" s="116">
        <v>2.2352941176470589E-2</v>
      </c>
      <c r="X95" s="114">
        <v>44</v>
      </c>
      <c r="Y95" s="115">
        <v>345</v>
      </c>
      <c r="Z95" s="116">
        <v>1.4705882352941176E-2</v>
      </c>
      <c r="AA95" s="115">
        <v>318</v>
      </c>
      <c r="AB95" s="115">
        <v>363</v>
      </c>
      <c r="AC95" s="116">
        <v>0.11290322580645161</v>
      </c>
      <c r="AD95" s="116">
        <v>2.2580645161290321E-2</v>
      </c>
      <c r="AE95" s="114">
        <v>452</v>
      </c>
      <c r="AF95" s="115">
        <v>370</v>
      </c>
      <c r="AG95" s="116">
        <v>0</v>
      </c>
      <c r="AH95" s="115">
        <v>350</v>
      </c>
      <c r="AI95" s="115">
        <v>400</v>
      </c>
      <c r="AJ95" s="116">
        <v>0.12121212121212122</v>
      </c>
      <c r="AK95" s="116">
        <v>2.4242424242424242E-2</v>
      </c>
      <c r="AL95" s="114">
        <v>77</v>
      </c>
      <c r="AM95" s="115">
        <v>430</v>
      </c>
      <c r="AN95" s="116">
        <v>0</v>
      </c>
      <c r="AO95" s="115">
        <v>400</v>
      </c>
      <c r="AP95" s="115">
        <v>460</v>
      </c>
      <c r="AQ95" s="116">
        <v>0.10256410256410256</v>
      </c>
      <c r="AR95" s="116">
        <v>2.0512820512820513E-2</v>
      </c>
      <c r="AS95" s="81" t="s">
        <v>345</v>
      </c>
    </row>
    <row r="96" spans="1:45" ht="10" x14ac:dyDescent="0.2">
      <c r="B96" s="12" t="s">
        <v>235</v>
      </c>
      <c r="C96" s="114">
        <v>302</v>
      </c>
      <c r="D96" s="115">
        <v>300</v>
      </c>
      <c r="E96" s="116">
        <v>-3.2258064516129031E-2</v>
      </c>
      <c r="F96" s="115">
        <v>285</v>
      </c>
      <c r="G96" s="115">
        <v>330</v>
      </c>
      <c r="H96" s="116">
        <v>0.1111111111111111</v>
      </c>
      <c r="I96" s="116">
        <v>2.222222222222222E-2</v>
      </c>
      <c r="J96" s="114">
        <v>383</v>
      </c>
      <c r="K96" s="115">
        <v>395</v>
      </c>
      <c r="L96" s="116">
        <v>-5.9523809523809521E-2</v>
      </c>
      <c r="M96" s="115">
        <v>350</v>
      </c>
      <c r="N96" s="115">
        <v>465</v>
      </c>
      <c r="O96" s="116">
        <v>9.7222222222222224E-2</v>
      </c>
      <c r="P96" s="116">
        <v>1.9444444444444445E-2</v>
      </c>
      <c r="Q96" s="114">
        <v>52</v>
      </c>
      <c r="R96" s="115">
        <v>600</v>
      </c>
      <c r="S96" s="116">
        <v>3.3444816053511705E-3</v>
      </c>
      <c r="T96" s="115">
        <v>558</v>
      </c>
      <c r="U96" s="115">
        <v>650</v>
      </c>
      <c r="V96" s="116">
        <v>0.22448979591836735</v>
      </c>
      <c r="W96" s="116">
        <v>4.4897959183673466E-2</v>
      </c>
      <c r="X96" s="114">
        <v>99</v>
      </c>
      <c r="Y96" s="115">
        <v>530</v>
      </c>
      <c r="Z96" s="116">
        <v>-3.6363636363636362E-2</v>
      </c>
      <c r="AA96" s="115">
        <v>460</v>
      </c>
      <c r="AB96" s="115">
        <v>570</v>
      </c>
      <c r="AC96" s="116">
        <v>0.15217391304347827</v>
      </c>
      <c r="AD96" s="116">
        <v>3.0434782608695653E-2</v>
      </c>
      <c r="AE96" s="114">
        <v>155</v>
      </c>
      <c r="AF96" s="115">
        <v>640</v>
      </c>
      <c r="AG96" s="116">
        <v>-1.5384615384615385E-2</v>
      </c>
      <c r="AH96" s="115">
        <v>550</v>
      </c>
      <c r="AI96" s="115">
        <v>700</v>
      </c>
      <c r="AJ96" s="116">
        <v>0.16363636363636364</v>
      </c>
      <c r="AK96" s="116">
        <v>3.272727272727273E-2</v>
      </c>
      <c r="AL96" s="114">
        <v>29</v>
      </c>
      <c r="AM96" s="115">
        <v>800</v>
      </c>
      <c r="AN96" s="116">
        <v>-2.4390243902439025E-2</v>
      </c>
      <c r="AO96" s="115">
        <v>700</v>
      </c>
      <c r="AP96" s="115">
        <v>900</v>
      </c>
      <c r="AQ96" s="116">
        <v>0.19402985074626866</v>
      </c>
      <c r="AR96" s="116">
        <v>3.880597014925373E-2</v>
      </c>
      <c r="AS96" s="81" t="s">
        <v>345</v>
      </c>
    </row>
    <row r="97" spans="1:45" ht="10" x14ac:dyDescent="0.2">
      <c r="B97" s="12" t="s">
        <v>8</v>
      </c>
      <c r="C97" s="114">
        <v>13</v>
      </c>
      <c r="D97" s="115">
        <v>300</v>
      </c>
      <c r="E97" s="116">
        <v>0</v>
      </c>
      <c r="F97" s="115">
        <v>198</v>
      </c>
      <c r="G97" s="115">
        <v>320</v>
      </c>
      <c r="H97" s="116">
        <v>0.16279069767441862</v>
      </c>
      <c r="I97" s="116">
        <v>3.255813953488372E-2</v>
      </c>
      <c r="J97" s="114">
        <v>56</v>
      </c>
      <c r="K97" s="115">
        <v>295</v>
      </c>
      <c r="L97" s="116">
        <v>-7.8125E-2</v>
      </c>
      <c r="M97" s="115">
        <v>267</v>
      </c>
      <c r="N97" s="115">
        <v>318</v>
      </c>
      <c r="O97" s="116">
        <v>5.3571428571428568E-2</v>
      </c>
      <c r="P97" s="116">
        <v>1.0714285714285714E-2</v>
      </c>
      <c r="Q97" s="114">
        <v>35</v>
      </c>
      <c r="R97" s="115">
        <v>380</v>
      </c>
      <c r="S97" s="116">
        <v>5.5555555555555552E-2</v>
      </c>
      <c r="T97" s="115">
        <v>340</v>
      </c>
      <c r="U97" s="115">
        <v>390</v>
      </c>
      <c r="V97" s="116">
        <v>0.1875</v>
      </c>
      <c r="W97" s="116">
        <v>3.7499999999999999E-2</v>
      </c>
      <c r="X97" s="114">
        <v>47</v>
      </c>
      <c r="Y97" s="115">
        <v>335</v>
      </c>
      <c r="Z97" s="116">
        <v>1.5151515151515152E-2</v>
      </c>
      <c r="AA97" s="115">
        <v>315</v>
      </c>
      <c r="AB97" s="115">
        <v>350</v>
      </c>
      <c r="AC97" s="116">
        <v>0.13559322033898305</v>
      </c>
      <c r="AD97" s="116">
        <v>2.7118644067796609E-2</v>
      </c>
      <c r="AE97" s="114">
        <v>421</v>
      </c>
      <c r="AF97" s="115">
        <v>380</v>
      </c>
      <c r="AG97" s="116">
        <v>0</v>
      </c>
      <c r="AH97" s="115">
        <v>365</v>
      </c>
      <c r="AI97" s="115">
        <v>400</v>
      </c>
      <c r="AJ97" s="116">
        <v>0.11764705882352941</v>
      </c>
      <c r="AK97" s="116">
        <v>2.3529411764705882E-2</v>
      </c>
      <c r="AL97" s="114">
        <v>700</v>
      </c>
      <c r="AM97" s="115">
        <v>410</v>
      </c>
      <c r="AN97" s="116">
        <v>0</v>
      </c>
      <c r="AO97" s="115">
        <v>400</v>
      </c>
      <c r="AP97" s="115">
        <v>440</v>
      </c>
      <c r="AQ97" s="116">
        <v>0.1111111111111111</v>
      </c>
      <c r="AR97" s="116">
        <v>2.222222222222222E-2</v>
      </c>
      <c r="AS97" s="81" t="s">
        <v>345</v>
      </c>
    </row>
    <row r="98" spans="1:45" s="41" customFormat="1" ht="10.5" x14ac:dyDescent="0.25">
      <c r="B98" s="41" t="s">
        <v>37</v>
      </c>
      <c r="C98" s="114">
        <v>1881</v>
      </c>
      <c r="D98" s="115">
        <v>310</v>
      </c>
      <c r="E98" s="116">
        <v>-4.6153846153846156E-2</v>
      </c>
      <c r="F98" s="115">
        <v>285</v>
      </c>
      <c r="G98" s="115">
        <v>350</v>
      </c>
      <c r="H98" s="116">
        <v>0.10714285714285714</v>
      </c>
      <c r="I98" s="116">
        <v>2.1428571428571429E-2</v>
      </c>
      <c r="J98" s="114">
        <v>4157</v>
      </c>
      <c r="K98" s="115">
        <v>380</v>
      </c>
      <c r="L98" s="116">
        <v>-2.564102564102564E-2</v>
      </c>
      <c r="M98" s="115">
        <v>350</v>
      </c>
      <c r="N98" s="115">
        <v>425</v>
      </c>
      <c r="O98" s="116">
        <v>0.11764705882352941</v>
      </c>
      <c r="P98" s="116">
        <v>2.3529411764705882E-2</v>
      </c>
      <c r="Q98" s="114">
        <v>1144</v>
      </c>
      <c r="R98" s="115">
        <v>450</v>
      </c>
      <c r="S98" s="116">
        <v>0</v>
      </c>
      <c r="T98" s="115">
        <v>390</v>
      </c>
      <c r="U98" s="115">
        <v>530</v>
      </c>
      <c r="V98" s="116">
        <v>0.15384615384615385</v>
      </c>
      <c r="W98" s="116">
        <v>3.0769230769230771E-2</v>
      </c>
      <c r="X98" s="114">
        <v>978</v>
      </c>
      <c r="Y98" s="115">
        <v>410</v>
      </c>
      <c r="Z98" s="116">
        <v>2.5000000000000001E-2</v>
      </c>
      <c r="AA98" s="115">
        <v>360</v>
      </c>
      <c r="AB98" s="115">
        <v>500</v>
      </c>
      <c r="AC98" s="116">
        <v>0.17142857142857143</v>
      </c>
      <c r="AD98" s="116">
        <v>3.4285714285714287E-2</v>
      </c>
      <c r="AE98" s="114">
        <v>4109</v>
      </c>
      <c r="AF98" s="115">
        <v>400</v>
      </c>
      <c r="AG98" s="116">
        <v>0</v>
      </c>
      <c r="AH98" s="115">
        <v>370</v>
      </c>
      <c r="AI98" s="115">
        <v>400</v>
      </c>
      <c r="AJ98" s="116">
        <v>0.1111111111111111</v>
      </c>
      <c r="AK98" s="116">
        <v>2.222222222222222E-2</v>
      </c>
      <c r="AL98" s="114">
        <v>2153</v>
      </c>
      <c r="AM98" s="115">
        <v>440</v>
      </c>
      <c r="AN98" s="116">
        <v>2.3255813953488372E-2</v>
      </c>
      <c r="AO98" s="115">
        <v>400</v>
      </c>
      <c r="AP98" s="115">
        <v>520</v>
      </c>
      <c r="AQ98" s="116">
        <v>0.11392405063291139</v>
      </c>
      <c r="AR98" s="116">
        <v>2.2784810126582278E-2</v>
      </c>
      <c r="AS98" s="81"/>
    </row>
    <row r="99" spans="1:45" ht="10" x14ac:dyDescent="0.2">
      <c r="A99" s="12" t="s">
        <v>22</v>
      </c>
      <c r="B99" s="12" t="s">
        <v>236</v>
      </c>
      <c r="C99" s="114">
        <v>15</v>
      </c>
      <c r="D99" s="115">
        <v>295</v>
      </c>
      <c r="E99" s="116">
        <v>0.29385964912280704</v>
      </c>
      <c r="F99" s="115">
        <v>193</v>
      </c>
      <c r="G99" s="115">
        <v>315</v>
      </c>
      <c r="H99" s="116">
        <v>0.23949579831932774</v>
      </c>
      <c r="I99" s="116">
        <v>4.789915966386555E-2</v>
      </c>
      <c r="J99" s="114">
        <v>191</v>
      </c>
      <c r="K99" s="115">
        <v>360</v>
      </c>
      <c r="L99" s="116">
        <v>2.8571428571428571E-2</v>
      </c>
      <c r="M99" s="115">
        <v>340</v>
      </c>
      <c r="N99" s="115">
        <v>385</v>
      </c>
      <c r="O99" s="116">
        <v>0.125</v>
      </c>
      <c r="P99" s="116">
        <v>2.5000000000000001E-2</v>
      </c>
      <c r="Q99" s="114">
        <v>89</v>
      </c>
      <c r="R99" s="115">
        <v>425</v>
      </c>
      <c r="S99" s="116">
        <v>1.1904761904761904E-2</v>
      </c>
      <c r="T99" s="115">
        <v>400</v>
      </c>
      <c r="U99" s="115">
        <v>450</v>
      </c>
      <c r="V99" s="116">
        <v>0.11842105263157894</v>
      </c>
      <c r="W99" s="116">
        <v>2.3684210526315787E-2</v>
      </c>
      <c r="X99" s="114">
        <v>17</v>
      </c>
      <c r="Y99" s="115">
        <v>370</v>
      </c>
      <c r="Z99" s="116">
        <v>5.7142857142857141E-2</v>
      </c>
      <c r="AA99" s="115">
        <v>350</v>
      </c>
      <c r="AB99" s="115">
        <v>390</v>
      </c>
      <c r="AC99" s="116">
        <v>0.12121212121212122</v>
      </c>
      <c r="AD99" s="116">
        <v>2.4242424242424242E-2</v>
      </c>
      <c r="AE99" s="114">
        <v>159</v>
      </c>
      <c r="AF99" s="115">
        <v>400</v>
      </c>
      <c r="AG99" s="116">
        <v>0</v>
      </c>
      <c r="AH99" s="115">
        <v>380</v>
      </c>
      <c r="AI99" s="115">
        <v>450</v>
      </c>
      <c r="AJ99" s="116">
        <v>8.1081081081081086E-2</v>
      </c>
      <c r="AK99" s="116">
        <v>1.6216216216216217E-2</v>
      </c>
      <c r="AL99" s="114">
        <v>44</v>
      </c>
      <c r="AM99" s="115">
        <v>473</v>
      </c>
      <c r="AN99" s="116">
        <v>5.1111111111111114E-2</v>
      </c>
      <c r="AO99" s="115">
        <v>450</v>
      </c>
      <c r="AP99" s="115">
        <v>505</v>
      </c>
      <c r="AQ99" s="116">
        <v>0.15365853658536585</v>
      </c>
      <c r="AR99" s="116">
        <v>3.073170731707317E-2</v>
      </c>
      <c r="AS99" s="81" t="s">
        <v>345</v>
      </c>
    </row>
    <row r="100" spans="1:45" ht="10" x14ac:dyDescent="0.2">
      <c r="B100" s="12" t="s">
        <v>237</v>
      </c>
      <c r="C100" s="114">
        <v>36</v>
      </c>
      <c r="D100" s="115">
        <v>330</v>
      </c>
      <c r="E100" s="116">
        <v>0.1</v>
      </c>
      <c r="F100" s="115">
        <v>283</v>
      </c>
      <c r="G100" s="115">
        <v>350</v>
      </c>
      <c r="H100" s="116">
        <v>0.14583333333333334</v>
      </c>
      <c r="I100" s="116">
        <v>2.9166666666666667E-2</v>
      </c>
      <c r="J100" s="114">
        <v>197</v>
      </c>
      <c r="K100" s="115">
        <v>370</v>
      </c>
      <c r="L100" s="116">
        <v>2.7777777777777776E-2</v>
      </c>
      <c r="M100" s="115">
        <v>350</v>
      </c>
      <c r="N100" s="115">
        <v>390</v>
      </c>
      <c r="O100" s="116">
        <v>0.12121212121212122</v>
      </c>
      <c r="P100" s="116">
        <v>2.4242424242424242E-2</v>
      </c>
      <c r="Q100" s="114">
        <v>97</v>
      </c>
      <c r="R100" s="115">
        <v>420</v>
      </c>
      <c r="S100" s="116">
        <v>1.2048192771084338E-2</v>
      </c>
      <c r="T100" s="115">
        <v>390</v>
      </c>
      <c r="U100" s="115">
        <v>450</v>
      </c>
      <c r="V100" s="116">
        <v>0.13513513513513514</v>
      </c>
      <c r="W100" s="116">
        <v>2.7027027027027029E-2</v>
      </c>
      <c r="X100" s="114">
        <v>45</v>
      </c>
      <c r="Y100" s="115">
        <v>360</v>
      </c>
      <c r="Z100" s="116">
        <v>2.8571428571428571E-2</v>
      </c>
      <c r="AA100" s="115">
        <v>350</v>
      </c>
      <c r="AB100" s="115">
        <v>390</v>
      </c>
      <c r="AC100" s="116">
        <v>9.0909090909090912E-2</v>
      </c>
      <c r="AD100" s="116">
        <v>1.8181818181818181E-2</v>
      </c>
      <c r="AE100" s="114">
        <v>214</v>
      </c>
      <c r="AF100" s="115">
        <v>400</v>
      </c>
      <c r="AG100" s="116">
        <v>0</v>
      </c>
      <c r="AH100" s="115">
        <v>380</v>
      </c>
      <c r="AI100" s="115">
        <v>430</v>
      </c>
      <c r="AJ100" s="116">
        <v>0.10192837465564739</v>
      </c>
      <c r="AK100" s="116">
        <v>2.0385674931129479E-2</v>
      </c>
      <c r="AL100" s="114">
        <v>74</v>
      </c>
      <c r="AM100" s="115">
        <v>470</v>
      </c>
      <c r="AN100" s="116">
        <v>-6.3424947145877377E-3</v>
      </c>
      <c r="AO100" s="115">
        <v>430</v>
      </c>
      <c r="AP100" s="115">
        <v>525</v>
      </c>
      <c r="AQ100" s="116">
        <v>0.11904761904761904</v>
      </c>
      <c r="AR100" s="116">
        <v>2.3809523809523808E-2</v>
      </c>
      <c r="AS100" s="81" t="s">
        <v>345</v>
      </c>
    </row>
    <row r="101" spans="1:45" ht="10" x14ac:dyDescent="0.2">
      <c r="B101" s="12" t="s">
        <v>238</v>
      </c>
      <c r="C101" s="114">
        <v>58</v>
      </c>
      <c r="D101" s="115">
        <v>290</v>
      </c>
      <c r="E101" s="116">
        <v>0</v>
      </c>
      <c r="F101" s="115">
        <v>260</v>
      </c>
      <c r="G101" s="115">
        <v>320</v>
      </c>
      <c r="H101" s="116">
        <v>0.20833333333333334</v>
      </c>
      <c r="I101" s="116">
        <v>4.1666666666666671E-2</v>
      </c>
      <c r="J101" s="114">
        <v>405</v>
      </c>
      <c r="K101" s="115">
        <v>370</v>
      </c>
      <c r="L101" s="116">
        <v>0</v>
      </c>
      <c r="M101" s="115">
        <v>350</v>
      </c>
      <c r="N101" s="115">
        <v>390</v>
      </c>
      <c r="O101" s="116">
        <v>0.12121212121212122</v>
      </c>
      <c r="P101" s="116">
        <v>2.4242424242424242E-2</v>
      </c>
      <c r="Q101" s="114">
        <v>264</v>
      </c>
      <c r="R101" s="115">
        <v>440</v>
      </c>
      <c r="S101" s="116">
        <v>2.3255813953488372E-2</v>
      </c>
      <c r="T101" s="115">
        <v>415</v>
      </c>
      <c r="U101" s="115">
        <v>470</v>
      </c>
      <c r="V101" s="116">
        <v>0.11392405063291139</v>
      </c>
      <c r="W101" s="116">
        <v>2.2784810126582278E-2</v>
      </c>
      <c r="X101" s="114">
        <v>110</v>
      </c>
      <c r="Y101" s="115">
        <v>380</v>
      </c>
      <c r="Z101" s="116">
        <v>2.7027027027027029E-2</v>
      </c>
      <c r="AA101" s="115">
        <v>365</v>
      </c>
      <c r="AB101" s="115">
        <v>400</v>
      </c>
      <c r="AC101" s="116">
        <v>0.13432835820895522</v>
      </c>
      <c r="AD101" s="116">
        <v>2.6865671641791045E-2</v>
      </c>
      <c r="AE101" s="114">
        <v>710</v>
      </c>
      <c r="AF101" s="115">
        <v>430</v>
      </c>
      <c r="AG101" s="116">
        <v>2.3809523809523808E-2</v>
      </c>
      <c r="AH101" s="115">
        <v>400</v>
      </c>
      <c r="AI101" s="115">
        <v>475</v>
      </c>
      <c r="AJ101" s="116">
        <v>0.11688311688311688</v>
      </c>
      <c r="AK101" s="116">
        <v>2.3376623376623377E-2</v>
      </c>
      <c r="AL101" s="114">
        <v>273</v>
      </c>
      <c r="AM101" s="115">
        <v>525</v>
      </c>
      <c r="AN101" s="116">
        <v>0.05</v>
      </c>
      <c r="AO101" s="115">
        <v>475</v>
      </c>
      <c r="AP101" s="115">
        <v>575</v>
      </c>
      <c r="AQ101" s="116">
        <v>0.14130434782608695</v>
      </c>
      <c r="AR101" s="116">
        <v>2.8260869565217388E-2</v>
      </c>
      <c r="AS101" s="81" t="s">
        <v>345</v>
      </c>
    </row>
    <row r="102" spans="1:45" ht="10" x14ac:dyDescent="0.2">
      <c r="B102" s="12" t="s">
        <v>239</v>
      </c>
      <c r="C102" s="114" t="s">
        <v>41</v>
      </c>
      <c r="D102" s="115" t="s">
        <v>41</v>
      </c>
      <c r="E102" s="116" t="s">
        <v>41</v>
      </c>
      <c r="F102" s="115" t="s">
        <v>41</v>
      </c>
      <c r="G102" s="115" t="s">
        <v>41</v>
      </c>
      <c r="H102" s="116" t="s">
        <v>41</v>
      </c>
      <c r="I102" s="116" t="s">
        <v>41</v>
      </c>
      <c r="J102" s="114">
        <v>78</v>
      </c>
      <c r="K102" s="115">
        <v>368</v>
      </c>
      <c r="L102" s="116">
        <v>8.21917808219178E-3</v>
      </c>
      <c r="M102" s="115">
        <v>330</v>
      </c>
      <c r="N102" s="115">
        <v>390</v>
      </c>
      <c r="O102" s="116">
        <v>0.15</v>
      </c>
      <c r="P102" s="116">
        <v>0.03</v>
      </c>
      <c r="Q102" s="114">
        <v>68</v>
      </c>
      <c r="R102" s="115">
        <v>440</v>
      </c>
      <c r="S102" s="116">
        <v>2.3255813953488372E-2</v>
      </c>
      <c r="T102" s="115">
        <v>403</v>
      </c>
      <c r="U102" s="115">
        <v>460</v>
      </c>
      <c r="V102" s="116">
        <v>0.1891891891891892</v>
      </c>
      <c r="W102" s="116">
        <v>3.783783783783784E-2</v>
      </c>
      <c r="X102" s="114">
        <v>23</v>
      </c>
      <c r="Y102" s="115">
        <v>350</v>
      </c>
      <c r="Z102" s="116">
        <v>-4.1095890410958902E-2</v>
      </c>
      <c r="AA102" s="115">
        <v>340</v>
      </c>
      <c r="AB102" s="115">
        <v>390</v>
      </c>
      <c r="AC102" s="116">
        <v>6.0606060606060608E-2</v>
      </c>
      <c r="AD102" s="116">
        <v>1.2121212121212121E-2</v>
      </c>
      <c r="AE102" s="114">
        <v>207</v>
      </c>
      <c r="AF102" s="115">
        <v>420</v>
      </c>
      <c r="AG102" s="116">
        <v>0</v>
      </c>
      <c r="AH102" s="115">
        <v>395</v>
      </c>
      <c r="AI102" s="115">
        <v>440</v>
      </c>
      <c r="AJ102" s="116">
        <v>0.10526315789473684</v>
      </c>
      <c r="AK102" s="116">
        <v>2.1052631578947368E-2</v>
      </c>
      <c r="AL102" s="114">
        <v>64</v>
      </c>
      <c r="AM102" s="115">
        <v>473</v>
      </c>
      <c r="AN102" s="116">
        <v>-2.4742268041237112E-2</v>
      </c>
      <c r="AO102" s="115">
        <v>440</v>
      </c>
      <c r="AP102" s="115">
        <v>520</v>
      </c>
      <c r="AQ102" s="116">
        <v>7.9908675799086754E-2</v>
      </c>
      <c r="AR102" s="116">
        <v>1.5981735159817351E-2</v>
      </c>
      <c r="AS102" s="81" t="s">
        <v>345</v>
      </c>
    </row>
    <row r="103" spans="1:45" ht="10" x14ac:dyDescent="0.2">
      <c r="B103" s="12" t="s">
        <v>240</v>
      </c>
      <c r="C103" s="114">
        <v>64</v>
      </c>
      <c r="D103" s="115">
        <v>350</v>
      </c>
      <c r="E103" s="116">
        <v>0</v>
      </c>
      <c r="F103" s="115">
        <v>305</v>
      </c>
      <c r="G103" s="115">
        <v>365</v>
      </c>
      <c r="H103" s="116">
        <v>0.25</v>
      </c>
      <c r="I103" s="116">
        <v>0.05</v>
      </c>
      <c r="J103" s="114">
        <v>527</v>
      </c>
      <c r="K103" s="115">
        <v>375</v>
      </c>
      <c r="L103" s="116">
        <v>-1.3157894736842105E-2</v>
      </c>
      <c r="M103" s="115">
        <v>350</v>
      </c>
      <c r="N103" s="115">
        <v>400</v>
      </c>
      <c r="O103" s="116">
        <v>0.13636363636363635</v>
      </c>
      <c r="P103" s="116">
        <v>2.7272727272727271E-2</v>
      </c>
      <c r="Q103" s="114">
        <v>135</v>
      </c>
      <c r="R103" s="115">
        <v>450</v>
      </c>
      <c r="S103" s="116">
        <v>0</v>
      </c>
      <c r="T103" s="115">
        <v>405</v>
      </c>
      <c r="U103" s="115">
        <v>500</v>
      </c>
      <c r="V103" s="116">
        <v>0.125</v>
      </c>
      <c r="W103" s="116">
        <v>2.5000000000000001E-2</v>
      </c>
      <c r="X103" s="114">
        <v>63</v>
      </c>
      <c r="Y103" s="115">
        <v>380</v>
      </c>
      <c r="Z103" s="116">
        <v>2.7027027027027029E-2</v>
      </c>
      <c r="AA103" s="115">
        <v>360</v>
      </c>
      <c r="AB103" s="115">
        <v>410</v>
      </c>
      <c r="AC103" s="116">
        <v>9.1954022988505746E-2</v>
      </c>
      <c r="AD103" s="116">
        <v>1.8390804597701149E-2</v>
      </c>
      <c r="AE103" s="114">
        <v>341</v>
      </c>
      <c r="AF103" s="115">
        <v>435</v>
      </c>
      <c r="AG103" s="116">
        <v>1.1627906976744186E-2</v>
      </c>
      <c r="AH103" s="115">
        <v>400</v>
      </c>
      <c r="AI103" s="115">
        <v>480</v>
      </c>
      <c r="AJ103" s="116">
        <v>0.11538461538461539</v>
      </c>
      <c r="AK103" s="116">
        <v>2.3076923076923078E-2</v>
      </c>
      <c r="AL103" s="114">
        <v>183</v>
      </c>
      <c r="AM103" s="115">
        <v>520</v>
      </c>
      <c r="AN103" s="116">
        <v>1.9607843137254902E-2</v>
      </c>
      <c r="AO103" s="115">
        <v>480</v>
      </c>
      <c r="AP103" s="115">
        <v>580</v>
      </c>
      <c r="AQ103" s="116">
        <v>8.3333333333333329E-2</v>
      </c>
      <c r="AR103" s="116">
        <v>1.6666666666666666E-2</v>
      </c>
      <c r="AS103" s="81" t="s">
        <v>345</v>
      </c>
    </row>
    <row r="104" spans="1:45" ht="10" x14ac:dyDescent="0.2">
      <c r="B104" s="12" t="s">
        <v>241</v>
      </c>
      <c r="C104" s="114">
        <v>12</v>
      </c>
      <c r="D104" s="115">
        <v>330</v>
      </c>
      <c r="E104" s="116">
        <v>0.1</v>
      </c>
      <c r="F104" s="115">
        <v>300</v>
      </c>
      <c r="G104" s="115">
        <v>345</v>
      </c>
      <c r="H104" s="116">
        <v>-2.0771513353115726E-2</v>
      </c>
      <c r="I104" s="116">
        <v>-4.154302670623145E-3</v>
      </c>
      <c r="J104" s="114">
        <v>40</v>
      </c>
      <c r="K104" s="115">
        <v>388</v>
      </c>
      <c r="L104" s="116">
        <v>-5.1282051282051282E-3</v>
      </c>
      <c r="M104" s="115">
        <v>380</v>
      </c>
      <c r="N104" s="115">
        <v>400</v>
      </c>
      <c r="O104" s="116">
        <v>7.7777777777777779E-2</v>
      </c>
      <c r="P104" s="116">
        <v>1.5555555555555555E-2</v>
      </c>
      <c r="Q104" s="114">
        <v>47</v>
      </c>
      <c r="R104" s="115">
        <v>445</v>
      </c>
      <c r="S104" s="116">
        <v>7.2289156626506021E-2</v>
      </c>
      <c r="T104" s="115">
        <v>400</v>
      </c>
      <c r="U104" s="115">
        <v>490</v>
      </c>
      <c r="V104" s="116">
        <v>0.19302949061662197</v>
      </c>
      <c r="W104" s="116">
        <v>3.8605898123324392E-2</v>
      </c>
      <c r="X104" s="114" t="s">
        <v>41</v>
      </c>
      <c r="Y104" s="115" t="s">
        <v>41</v>
      </c>
      <c r="Z104" s="116" t="s">
        <v>41</v>
      </c>
      <c r="AA104" s="115" t="s">
        <v>41</v>
      </c>
      <c r="AB104" s="115" t="s">
        <v>41</v>
      </c>
      <c r="AC104" s="116" t="s">
        <v>41</v>
      </c>
      <c r="AD104" s="116" t="s">
        <v>41</v>
      </c>
      <c r="AE104" s="114">
        <v>163</v>
      </c>
      <c r="AF104" s="115">
        <v>440</v>
      </c>
      <c r="AG104" s="116">
        <v>2.3255813953488372E-2</v>
      </c>
      <c r="AH104" s="115">
        <v>400</v>
      </c>
      <c r="AI104" s="115">
        <v>485</v>
      </c>
      <c r="AJ104" s="116">
        <v>0.1</v>
      </c>
      <c r="AK104" s="116">
        <v>0.02</v>
      </c>
      <c r="AL104" s="114">
        <v>136</v>
      </c>
      <c r="AM104" s="115">
        <v>510</v>
      </c>
      <c r="AN104" s="116">
        <v>0</v>
      </c>
      <c r="AO104" s="115">
        <v>485</v>
      </c>
      <c r="AP104" s="115">
        <v>560</v>
      </c>
      <c r="AQ104" s="116">
        <v>6.25E-2</v>
      </c>
      <c r="AR104" s="116">
        <v>1.2500000000000001E-2</v>
      </c>
      <c r="AS104" s="81" t="s">
        <v>345</v>
      </c>
    </row>
    <row r="105" spans="1:45" ht="10" x14ac:dyDescent="0.2">
      <c r="B105" s="12" t="s">
        <v>242</v>
      </c>
      <c r="C105" s="114">
        <v>41</v>
      </c>
      <c r="D105" s="115">
        <v>350</v>
      </c>
      <c r="E105" s="116">
        <v>0</v>
      </c>
      <c r="F105" s="115">
        <v>340</v>
      </c>
      <c r="G105" s="115">
        <v>355</v>
      </c>
      <c r="H105" s="116">
        <v>0.12903225806451613</v>
      </c>
      <c r="I105" s="116">
        <v>2.5806451612903226E-2</v>
      </c>
      <c r="J105" s="114">
        <v>85</v>
      </c>
      <c r="K105" s="115">
        <v>400</v>
      </c>
      <c r="L105" s="116">
        <v>1.2658227848101266E-2</v>
      </c>
      <c r="M105" s="115">
        <v>380</v>
      </c>
      <c r="N105" s="115">
        <v>410</v>
      </c>
      <c r="O105" s="116">
        <v>0.1111111111111111</v>
      </c>
      <c r="P105" s="116">
        <v>2.222222222222222E-2</v>
      </c>
      <c r="Q105" s="114">
        <v>107</v>
      </c>
      <c r="R105" s="115">
        <v>440</v>
      </c>
      <c r="S105" s="116">
        <v>0</v>
      </c>
      <c r="T105" s="115">
        <v>415</v>
      </c>
      <c r="U105" s="115">
        <v>475</v>
      </c>
      <c r="V105" s="116">
        <v>0.1</v>
      </c>
      <c r="W105" s="116">
        <v>0.02</v>
      </c>
      <c r="X105" s="114">
        <v>17</v>
      </c>
      <c r="Y105" s="115">
        <v>400</v>
      </c>
      <c r="Z105" s="116">
        <v>8.1081081081081086E-2</v>
      </c>
      <c r="AA105" s="115">
        <v>370</v>
      </c>
      <c r="AB105" s="115">
        <v>420</v>
      </c>
      <c r="AC105" s="116">
        <v>0.14285714285714285</v>
      </c>
      <c r="AD105" s="116">
        <v>2.8571428571428571E-2</v>
      </c>
      <c r="AE105" s="114">
        <v>374</v>
      </c>
      <c r="AF105" s="115">
        <v>425</v>
      </c>
      <c r="AG105" s="116">
        <v>1.1904761904761904E-2</v>
      </c>
      <c r="AH105" s="115">
        <v>395</v>
      </c>
      <c r="AI105" s="115">
        <v>460</v>
      </c>
      <c r="AJ105" s="116">
        <v>8.9743589743589744E-2</v>
      </c>
      <c r="AK105" s="116">
        <v>1.7948717948717947E-2</v>
      </c>
      <c r="AL105" s="114">
        <v>226</v>
      </c>
      <c r="AM105" s="115">
        <v>500</v>
      </c>
      <c r="AN105" s="116">
        <v>0</v>
      </c>
      <c r="AO105" s="115">
        <v>460</v>
      </c>
      <c r="AP105" s="115">
        <v>570</v>
      </c>
      <c r="AQ105" s="116">
        <v>8.6956521739130432E-2</v>
      </c>
      <c r="AR105" s="116">
        <v>1.7391304347826087E-2</v>
      </c>
      <c r="AS105" s="81" t="s">
        <v>345</v>
      </c>
    </row>
    <row r="106" spans="1:45" ht="10" x14ac:dyDescent="0.2">
      <c r="B106" s="12" t="s">
        <v>9</v>
      </c>
      <c r="C106" s="114">
        <v>36</v>
      </c>
      <c r="D106" s="115">
        <v>300</v>
      </c>
      <c r="E106" s="116">
        <v>9.8901098901098897E-2</v>
      </c>
      <c r="F106" s="115">
        <v>250</v>
      </c>
      <c r="G106" s="115">
        <v>320</v>
      </c>
      <c r="H106" s="116">
        <v>0.33333333333333331</v>
      </c>
      <c r="I106" s="116">
        <v>6.6666666666666666E-2</v>
      </c>
      <c r="J106" s="114">
        <v>67</v>
      </c>
      <c r="K106" s="115">
        <v>350</v>
      </c>
      <c r="L106" s="116">
        <v>6.0606060606060608E-2</v>
      </c>
      <c r="M106" s="115">
        <v>320</v>
      </c>
      <c r="N106" s="115">
        <v>370</v>
      </c>
      <c r="O106" s="116">
        <v>0.20689655172413793</v>
      </c>
      <c r="P106" s="116">
        <v>4.1379310344827586E-2</v>
      </c>
      <c r="Q106" s="114">
        <v>37</v>
      </c>
      <c r="R106" s="115">
        <v>400</v>
      </c>
      <c r="S106" s="116">
        <v>0</v>
      </c>
      <c r="T106" s="115">
        <v>390</v>
      </c>
      <c r="U106" s="115">
        <v>450</v>
      </c>
      <c r="V106" s="116">
        <v>0.1111111111111111</v>
      </c>
      <c r="W106" s="116">
        <v>2.222222222222222E-2</v>
      </c>
      <c r="X106" s="114">
        <v>100</v>
      </c>
      <c r="Y106" s="115">
        <v>360</v>
      </c>
      <c r="Z106" s="116">
        <v>5.5865921787709499E-3</v>
      </c>
      <c r="AA106" s="115">
        <v>323</v>
      </c>
      <c r="AB106" s="115">
        <v>390</v>
      </c>
      <c r="AC106" s="116">
        <v>0.2</v>
      </c>
      <c r="AD106" s="116">
        <v>0.04</v>
      </c>
      <c r="AE106" s="114">
        <v>326</v>
      </c>
      <c r="AF106" s="115">
        <v>410</v>
      </c>
      <c r="AG106" s="116">
        <v>2.5000000000000001E-2</v>
      </c>
      <c r="AH106" s="115">
        <v>380</v>
      </c>
      <c r="AI106" s="115">
        <v>450</v>
      </c>
      <c r="AJ106" s="116">
        <v>0.1388888888888889</v>
      </c>
      <c r="AK106" s="116">
        <v>2.777777777777778E-2</v>
      </c>
      <c r="AL106" s="114">
        <v>115</v>
      </c>
      <c r="AM106" s="115">
        <v>520</v>
      </c>
      <c r="AN106" s="116">
        <v>0.04</v>
      </c>
      <c r="AO106" s="115">
        <v>450</v>
      </c>
      <c r="AP106" s="115">
        <v>600</v>
      </c>
      <c r="AQ106" s="116">
        <v>0.20930232558139536</v>
      </c>
      <c r="AR106" s="116">
        <v>4.1860465116279069E-2</v>
      </c>
      <c r="AS106" s="81" t="s">
        <v>345</v>
      </c>
    </row>
    <row r="107" spans="1:45" s="41" customFormat="1" ht="10.5" x14ac:dyDescent="0.25">
      <c r="B107" s="41" t="s">
        <v>37</v>
      </c>
      <c r="C107" s="114">
        <v>270</v>
      </c>
      <c r="D107" s="115">
        <v>320</v>
      </c>
      <c r="E107" s="116">
        <v>3.2258064516129031E-2</v>
      </c>
      <c r="F107" s="115">
        <v>280</v>
      </c>
      <c r="G107" s="115">
        <v>350</v>
      </c>
      <c r="H107" s="116">
        <v>0.20754716981132076</v>
      </c>
      <c r="I107" s="116">
        <v>4.1509433962264156E-2</v>
      </c>
      <c r="J107" s="114">
        <v>1590</v>
      </c>
      <c r="K107" s="115">
        <v>370</v>
      </c>
      <c r="L107" s="116">
        <v>0</v>
      </c>
      <c r="M107" s="115">
        <v>350</v>
      </c>
      <c r="N107" s="115">
        <v>395</v>
      </c>
      <c r="O107" s="116">
        <v>0.12121212121212122</v>
      </c>
      <c r="P107" s="116">
        <v>2.4242424242424242E-2</v>
      </c>
      <c r="Q107" s="114">
        <v>844</v>
      </c>
      <c r="R107" s="115">
        <v>440</v>
      </c>
      <c r="S107" s="116">
        <v>2.3255813953488372E-2</v>
      </c>
      <c r="T107" s="115">
        <v>400</v>
      </c>
      <c r="U107" s="115">
        <v>465</v>
      </c>
      <c r="V107" s="116">
        <v>0.14285714285714285</v>
      </c>
      <c r="W107" s="116">
        <v>2.8571428571428571E-2</v>
      </c>
      <c r="X107" s="114">
        <v>380</v>
      </c>
      <c r="Y107" s="115">
        <v>380</v>
      </c>
      <c r="Z107" s="116">
        <v>4.1095890410958902E-2</v>
      </c>
      <c r="AA107" s="115">
        <v>350</v>
      </c>
      <c r="AB107" s="115">
        <v>400</v>
      </c>
      <c r="AC107" s="116">
        <v>0.15151515151515152</v>
      </c>
      <c r="AD107" s="116">
        <v>3.0303030303030304E-2</v>
      </c>
      <c r="AE107" s="114">
        <v>2494</v>
      </c>
      <c r="AF107" s="115">
        <v>420</v>
      </c>
      <c r="AG107" s="116">
        <v>0</v>
      </c>
      <c r="AH107" s="115">
        <v>390</v>
      </c>
      <c r="AI107" s="115">
        <v>460</v>
      </c>
      <c r="AJ107" s="116">
        <v>0.10526315789473684</v>
      </c>
      <c r="AK107" s="116">
        <v>2.1052631578947368E-2</v>
      </c>
      <c r="AL107" s="114">
        <v>1115</v>
      </c>
      <c r="AM107" s="115">
        <v>505</v>
      </c>
      <c r="AN107" s="116">
        <v>0.01</v>
      </c>
      <c r="AO107" s="115">
        <v>460</v>
      </c>
      <c r="AP107" s="115">
        <v>560</v>
      </c>
      <c r="AQ107" s="116">
        <v>9.7826086956521743E-2</v>
      </c>
      <c r="AR107" s="116">
        <v>1.9565217391304349E-2</v>
      </c>
      <c r="AS107" s="81"/>
    </row>
    <row r="108" spans="1:45" ht="10" x14ac:dyDescent="0.2">
      <c r="A108" s="12" t="s">
        <v>23</v>
      </c>
      <c r="B108" s="12" t="s">
        <v>243</v>
      </c>
      <c r="C108" s="114">
        <v>17</v>
      </c>
      <c r="D108" s="115">
        <v>300</v>
      </c>
      <c r="E108" s="116">
        <v>-6.25E-2</v>
      </c>
      <c r="F108" s="115">
        <v>250</v>
      </c>
      <c r="G108" s="115">
        <v>320</v>
      </c>
      <c r="H108" s="116">
        <v>7.1428571428571425E-2</v>
      </c>
      <c r="I108" s="116">
        <v>1.4285714285714285E-2</v>
      </c>
      <c r="J108" s="114">
        <v>78</v>
      </c>
      <c r="K108" s="115">
        <v>335</v>
      </c>
      <c r="L108" s="116">
        <v>0</v>
      </c>
      <c r="M108" s="115">
        <v>320</v>
      </c>
      <c r="N108" s="115">
        <v>350</v>
      </c>
      <c r="O108" s="116">
        <v>8.0645161290322578E-2</v>
      </c>
      <c r="P108" s="116">
        <v>1.6129032258064516E-2</v>
      </c>
      <c r="Q108" s="114">
        <v>81</v>
      </c>
      <c r="R108" s="115">
        <v>385</v>
      </c>
      <c r="S108" s="116">
        <v>2.6666666666666668E-2</v>
      </c>
      <c r="T108" s="115">
        <v>360</v>
      </c>
      <c r="U108" s="115">
        <v>420</v>
      </c>
      <c r="V108" s="116">
        <v>0.1</v>
      </c>
      <c r="W108" s="116">
        <v>0.02</v>
      </c>
      <c r="X108" s="114">
        <v>46</v>
      </c>
      <c r="Y108" s="115">
        <v>350</v>
      </c>
      <c r="Z108" s="116">
        <v>4.4776119402985072E-2</v>
      </c>
      <c r="AA108" s="115">
        <v>330</v>
      </c>
      <c r="AB108" s="115">
        <v>360</v>
      </c>
      <c r="AC108" s="116">
        <v>7.6923076923076927E-2</v>
      </c>
      <c r="AD108" s="116">
        <v>1.5384615384615385E-2</v>
      </c>
      <c r="AE108" s="114">
        <v>627</v>
      </c>
      <c r="AF108" s="115">
        <v>380</v>
      </c>
      <c r="AG108" s="116">
        <v>1.3333333333333334E-2</v>
      </c>
      <c r="AH108" s="115">
        <v>365</v>
      </c>
      <c r="AI108" s="115">
        <v>405</v>
      </c>
      <c r="AJ108" s="116">
        <v>5.5555555555555552E-2</v>
      </c>
      <c r="AK108" s="116">
        <v>1.111111111111111E-2</v>
      </c>
      <c r="AL108" s="114">
        <v>729</v>
      </c>
      <c r="AM108" s="115">
        <v>440</v>
      </c>
      <c r="AN108" s="116">
        <v>4.7619047619047616E-2</v>
      </c>
      <c r="AO108" s="115">
        <v>405</v>
      </c>
      <c r="AP108" s="115">
        <v>470</v>
      </c>
      <c r="AQ108" s="116">
        <v>4.7619047619047616E-2</v>
      </c>
      <c r="AR108" s="116">
        <v>9.5238095238095229E-3</v>
      </c>
      <c r="AS108" s="81" t="s">
        <v>345</v>
      </c>
    </row>
    <row r="109" spans="1:45" ht="10" x14ac:dyDescent="0.2">
      <c r="B109" s="12" t="s">
        <v>244</v>
      </c>
      <c r="C109" s="114">
        <v>36</v>
      </c>
      <c r="D109" s="115">
        <v>280</v>
      </c>
      <c r="E109" s="116">
        <v>0</v>
      </c>
      <c r="F109" s="115">
        <v>260</v>
      </c>
      <c r="G109" s="115">
        <v>300</v>
      </c>
      <c r="H109" s="116">
        <v>0.16666666666666666</v>
      </c>
      <c r="I109" s="116">
        <v>3.3333333333333333E-2</v>
      </c>
      <c r="J109" s="114">
        <v>131</v>
      </c>
      <c r="K109" s="115">
        <v>330</v>
      </c>
      <c r="L109" s="116">
        <v>3.125E-2</v>
      </c>
      <c r="M109" s="115">
        <v>310</v>
      </c>
      <c r="N109" s="115">
        <v>350</v>
      </c>
      <c r="O109" s="116">
        <v>0.17857142857142858</v>
      </c>
      <c r="P109" s="116">
        <v>3.5714285714285712E-2</v>
      </c>
      <c r="Q109" s="114">
        <v>82</v>
      </c>
      <c r="R109" s="115">
        <v>355</v>
      </c>
      <c r="S109" s="116">
        <v>1.4285714285714285E-2</v>
      </c>
      <c r="T109" s="115">
        <v>340</v>
      </c>
      <c r="U109" s="115">
        <v>380</v>
      </c>
      <c r="V109" s="116">
        <v>0.14516129032258066</v>
      </c>
      <c r="W109" s="116">
        <v>2.903225806451613E-2</v>
      </c>
      <c r="X109" s="114">
        <v>57</v>
      </c>
      <c r="Y109" s="115">
        <v>340</v>
      </c>
      <c r="Z109" s="116">
        <v>3.0303030303030304E-2</v>
      </c>
      <c r="AA109" s="115">
        <v>320</v>
      </c>
      <c r="AB109" s="115">
        <v>355</v>
      </c>
      <c r="AC109" s="116">
        <v>0.13333333333333333</v>
      </c>
      <c r="AD109" s="116">
        <v>2.6666666666666665E-2</v>
      </c>
      <c r="AE109" s="114">
        <v>1246</v>
      </c>
      <c r="AF109" s="115">
        <v>380</v>
      </c>
      <c r="AG109" s="116">
        <v>2.7027027027027029E-2</v>
      </c>
      <c r="AH109" s="115">
        <v>355</v>
      </c>
      <c r="AI109" s="115">
        <v>400</v>
      </c>
      <c r="AJ109" s="116">
        <v>0.10144927536231885</v>
      </c>
      <c r="AK109" s="116">
        <v>2.028985507246377E-2</v>
      </c>
      <c r="AL109" s="114">
        <v>1623</v>
      </c>
      <c r="AM109" s="115">
        <v>420</v>
      </c>
      <c r="AN109" s="116">
        <v>2.4390243902439025E-2</v>
      </c>
      <c r="AO109" s="115">
        <v>400</v>
      </c>
      <c r="AP109" s="115">
        <v>450</v>
      </c>
      <c r="AQ109" s="116">
        <v>6.3291139240506333E-2</v>
      </c>
      <c r="AR109" s="116">
        <v>1.2658227848101267E-2</v>
      </c>
      <c r="AS109" s="81" t="s">
        <v>345</v>
      </c>
    </row>
    <row r="110" spans="1:45" ht="10" x14ac:dyDescent="0.2">
      <c r="B110" s="12" t="s">
        <v>245</v>
      </c>
      <c r="C110" s="114">
        <v>204</v>
      </c>
      <c r="D110" s="115">
        <v>270</v>
      </c>
      <c r="E110" s="116">
        <v>7.462686567164179E-3</v>
      </c>
      <c r="F110" s="115">
        <v>250</v>
      </c>
      <c r="G110" s="115">
        <v>297</v>
      </c>
      <c r="H110" s="116">
        <v>0.08</v>
      </c>
      <c r="I110" s="116">
        <v>1.6E-2</v>
      </c>
      <c r="J110" s="114">
        <v>696</v>
      </c>
      <c r="K110" s="115">
        <v>310</v>
      </c>
      <c r="L110" s="116">
        <v>0</v>
      </c>
      <c r="M110" s="115">
        <v>280</v>
      </c>
      <c r="N110" s="115">
        <v>340</v>
      </c>
      <c r="O110" s="116">
        <v>0.10714285714285714</v>
      </c>
      <c r="P110" s="116">
        <v>2.1428571428571429E-2</v>
      </c>
      <c r="Q110" s="114">
        <v>172</v>
      </c>
      <c r="R110" s="115">
        <v>400</v>
      </c>
      <c r="S110" s="116">
        <v>0</v>
      </c>
      <c r="T110" s="115">
        <v>363</v>
      </c>
      <c r="U110" s="115">
        <v>430</v>
      </c>
      <c r="V110" s="116">
        <v>0.14285714285714285</v>
      </c>
      <c r="W110" s="116">
        <v>2.8571428571428571E-2</v>
      </c>
      <c r="X110" s="114">
        <v>57</v>
      </c>
      <c r="Y110" s="115">
        <v>350</v>
      </c>
      <c r="Z110" s="116">
        <v>6.0606060606060608E-2</v>
      </c>
      <c r="AA110" s="115">
        <v>320</v>
      </c>
      <c r="AB110" s="115">
        <v>380</v>
      </c>
      <c r="AC110" s="116">
        <v>9.375E-2</v>
      </c>
      <c r="AD110" s="116">
        <v>1.8749999999999999E-2</v>
      </c>
      <c r="AE110" s="114">
        <v>353</v>
      </c>
      <c r="AF110" s="115">
        <v>400</v>
      </c>
      <c r="AG110" s="116">
        <v>0</v>
      </c>
      <c r="AH110" s="115">
        <v>370</v>
      </c>
      <c r="AI110" s="115">
        <v>470</v>
      </c>
      <c r="AJ110" s="116">
        <v>0.1111111111111111</v>
      </c>
      <c r="AK110" s="116">
        <v>2.222222222222222E-2</v>
      </c>
      <c r="AL110" s="114">
        <v>183</v>
      </c>
      <c r="AM110" s="115">
        <v>540</v>
      </c>
      <c r="AN110" s="116">
        <v>3.2504780114722756E-2</v>
      </c>
      <c r="AO110" s="115">
        <v>470</v>
      </c>
      <c r="AP110" s="115">
        <v>580</v>
      </c>
      <c r="AQ110" s="116">
        <v>0.125</v>
      </c>
      <c r="AR110" s="116">
        <v>2.5000000000000001E-2</v>
      </c>
      <c r="AS110" s="81" t="s">
        <v>345</v>
      </c>
    </row>
    <row r="111" spans="1:45" ht="10" x14ac:dyDescent="0.2">
      <c r="B111" s="12" t="s">
        <v>246</v>
      </c>
      <c r="C111" s="114">
        <v>51</v>
      </c>
      <c r="D111" s="115">
        <v>270</v>
      </c>
      <c r="E111" s="116">
        <v>0</v>
      </c>
      <c r="F111" s="115">
        <v>260</v>
      </c>
      <c r="G111" s="115">
        <v>290</v>
      </c>
      <c r="H111" s="116">
        <v>0.08</v>
      </c>
      <c r="I111" s="116">
        <v>1.6E-2</v>
      </c>
      <c r="J111" s="114">
        <v>178</v>
      </c>
      <c r="K111" s="115">
        <v>330</v>
      </c>
      <c r="L111" s="116">
        <v>0</v>
      </c>
      <c r="M111" s="115">
        <v>300</v>
      </c>
      <c r="N111" s="115">
        <v>360</v>
      </c>
      <c r="O111" s="116">
        <v>0.11864406779661017</v>
      </c>
      <c r="P111" s="116">
        <v>2.3728813559322035E-2</v>
      </c>
      <c r="Q111" s="114">
        <v>80</v>
      </c>
      <c r="R111" s="115">
        <v>370</v>
      </c>
      <c r="S111" s="116">
        <v>2.7777777777777776E-2</v>
      </c>
      <c r="T111" s="115">
        <v>350</v>
      </c>
      <c r="U111" s="115">
        <v>400</v>
      </c>
      <c r="V111" s="116">
        <v>8.8235294117647065E-2</v>
      </c>
      <c r="W111" s="116">
        <v>1.7647058823529412E-2</v>
      </c>
      <c r="X111" s="114">
        <v>47</v>
      </c>
      <c r="Y111" s="115">
        <v>330</v>
      </c>
      <c r="Z111" s="116">
        <v>3.125E-2</v>
      </c>
      <c r="AA111" s="115">
        <v>305</v>
      </c>
      <c r="AB111" s="115">
        <v>350</v>
      </c>
      <c r="AC111" s="116">
        <v>0.1</v>
      </c>
      <c r="AD111" s="116">
        <v>0.02</v>
      </c>
      <c r="AE111" s="114">
        <v>512</v>
      </c>
      <c r="AF111" s="115">
        <v>370</v>
      </c>
      <c r="AG111" s="116">
        <v>0</v>
      </c>
      <c r="AH111" s="115">
        <v>340</v>
      </c>
      <c r="AI111" s="115">
        <v>390</v>
      </c>
      <c r="AJ111" s="116">
        <v>0.12121212121212122</v>
      </c>
      <c r="AK111" s="116">
        <v>2.4242424242424242E-2</v>
      </c>
      <c r="AL111" s="114">
        <v>118</v>
      </c>
      <c r="AM111" s="115">
        <v>420</v>
      </c>
      <c r="AN111" s="116">
        <v>-2.3255813953488372E-2</v>
      </c>
      <c r="AO111" s="115">
        <v>390</v>
      </c>
      <c r="AP111" s="115">
        <v>450</v>
      </c>
      <c r="AQ111" s="116">
        <v>7.6923076923076927E-2</v>
      </c>
      <c r="AR111" s="116">
        <v>1.5384615384615385E-2</v>
      </c>
      <c r="AS111" s="81" t="s">
        <v>345</v>
      </c>
    </row>
    <row r="112" spans="1:45" ht="10" x14ac:dyDescent="0.2">
      <c r="B112" s="12" t="s">
        <v>247</v>
      </c>
      <c r="C112" s="114">
        <v>16</v>
      </c>
      <c r="D112" s="115">
        <v>247</v>
      </c>
      <c r="E112" s="116">
        <v>0.32795698924731181</v>
      </c>
      <c r="F112" s="115">
        <v>175</v>
      </c>
      <c r="G112" s="115">
        <v>285</v>
      </c>
      <c r="H112" s="116">
        <v>3.7815126050420166E-2</v>
      </c>
      <c r="I112" s="116">
        <v>7.5630252100840328E-3</v>
      </c>
      <c r="J112" s="114">
        <v>147</v>
      </c>
      <c r="K112" s="115">
        <v>340</v>
      </c>
      <c r="L112" s="116">
        <v>3.0303030303030304E-2</v>
      </c>
      <c r="M112" s="115">
        <v>315</v>
      </c>
      <c r="N112" s="115">
        <v>350</v>
      </c>
      <c r="O112" s="116">
        <v>0.13333333333333333</v>
      </c>
      <c r="P112" s="116">
        <v>2.6666666666666665E-2</v>
      </c>
      <c r="Q112" s="114">
        <v>111</v>
      </c>
      <c r="R112" s="115">
        <v>375</v>
      </c>
      <c r="S112" s="116">
        <v>2.7397260273972601E-2</v>
      </c>
      <c r="T112" s="115">
        <v>350</v>
      </c>
      <c r="U112" s="115">
        <v>400</v>
      </c>
      <c r="V112" s="116">
        <v>0.13636363636363635</v>
      </c>
      <c r="W112" s="116">
        <v>2.7272727272727271E-2</v>
      </c>
      <c r="X112" s="114">
        <v>42</v>
      </c>
      <c r="Y112" s="115">
        <v>333</v>
      </c>
      <c r="Z112" s="116">
        <v>-4.8571428571428571E-2</v>
      </c>
      <c r="AA112" s="115">
        <v>300</v>
      </c>
      <c r="AB112" s="115">
        <v>370</v>
      </c>
      <c r="AC112" s="116">
        <v>7.4193548387096769E-2</v>
      </c>
      <c r="AD112" s="116">
        <v>1.4838709677419354E-2</v>
      </c>
      <c r="AE112" s="114">
        <v>952</v>
      </c>
      <c r="AF112" s="115">
        <v>370</v>
      </c>
      <c r="AG112" s="116">
        <v>0</v>
      </c>
      <c r="AH112" s="115">
        <v>350</v>
      </c>
      <c r="AI112" s="115">
        <v>410</v>
      </c>
      <c r="AJ112" s="116">
        <v>8.8235294117647065E-2</v>
      </c>
      <c r="AK112" s="116">
        <v>1.7647058823529412E-2</v>
      </c>
      <c r="AL112" s="114">
        <v>456</v>
      </c>
      <c r="AM112" s="115">
        <v>440</v>
      </c>
      <c r="AN112" s="116">
        <v>2.3255813953488372E-2</v>
      </c>
      <c r="AO112" s="115">
        <v>410</v>
      </c>
      <c r="AP112" s="115">
        <v>470</v>
      </c>
      <c r="AQ112" s="116">
        <v>0.1</v>
      </c>
      <c r="AR112" s="116">
        <v>0.02</v>
      </c>
      <c r="AS112" s="81" t="s">
        <v>345</v>
      </c>
    </row>
    <row r="113" spans="1:45" ht="10" x14ac:dyDescent="0.2">
      <c r="B113" s="12" t="s">
        <v>248</v>
      </c>
      <c r="C113" s="114">
        <v>171</v>
      </c>
      <c r="D113" s="115">
        <v>250</v>
      </c>
      <c r="E113" s="116">
        <v>0</v>
      </c>
      <c r="F113" s="115">
        <v>220</v>
      </c>
      <c r="G113" s="115">
        <v>270</v>
      </c>
      <c r="H113" s="116">
        <v>0.16279069767441862</v>
      </c>
      <c r="I113" s="116">
        <v>3.255813953488372E-2</v>
      </c>
      <c r="J113" s="114">
        <v>418</v>
      </c>
      <c r="K113" s="115">
        <v>340</v>
      </c>
      <c r="L113" s="116">
        <v>-1.4492753623188406E-2</v>
      </c>
      <c r="M113" s="115">
        <v>310</v>
      </c>
      <c r="N113" s="115">
        <v>370</v>
      </c>
      <c r="O113" s="116">
        <v>0.13333333333333333</v>
      </c>
      <c r="P113" s="116">
        <v>2.6666666666666665E-2</v>
      </c>
      <c r="Q113" s="114">
        <v>166</v>
      </c>
      <c r="R113" s="115">
        <v>390</v>
      </c>
      <c r="S113" s="116">
        <v>-2.5000000000000001E-2</v>
      </c>
      <c r="T113" s="115">
        <v>355</v>
      </c>
      <c r="U113" s="115">
        <v>420</v>
      </c>
      <c r="V113" s="116">
        <v>0.11428571428571428</v>
      </c>
      <c r="W113" s="116">
        <v>2.2857142857142857E-2</v>
      </c>
      <c r="X113" s="114">
        <v>36</v>
      </c>
      <c r="Y113" s="115">
        <v>350</v>
      </c>
      <c r="Z113" s="116">
        <v>6.0606060606060608E-2</v>
      </c>
      <c r="AA113" s="115">
        <v>315</v>
      </c>
      <c r="AB113" s="115">
        <v>385</v>
      </c>
      <c r="AC113" s="116">
        <v>9.375E-2</v>
      </c>
      <c r="AD113" s="116">
        <v>1.8749999999999999E-2</v>
      </c>
      <c r="AE113" s="114">
        <v>239</v>
      </c>
      <c r="AF113" s="115">
        <v>380</v>
      </c>
      <c r="AG113" s="116">
        <v>0</v>
      </c>
      <c r="AH113" s="115">
        <v>360</v>
      </c>
      <c r="AI113" s="115">
        <v>393</v>
      </c>
      <c r="AJ113" s="116">
        <v>0.11764705882352941</v>
      </c>
      <c r="AK113" s="116">
        <v>2.3529411764705882E-2</v>
      </c>
      <c r="AL113" s="114">
        <v>48</v>
      </c>
      <c r="AM113" s="115">
        <v>435</v>
      </c>
      <c r="AN113" s="116">
        <v>3.5714285714285712E-2</v>
      </c>
      <c r="AO113" s="115">
        <v>393</v>
      </c>
      <c r="AP113" s="115">
        <v>475</v>
      </c>
      <c r="AQ113" s="116">
        <v>0.14473684210526316</v>
      </c>
      <c r="AR113" s="116">
        <v>2.8947368421052631E-2</v>
      </c>
      <c r="AS113" s="81" t="s">
        <v>345</v>
      </c>
    </row>
    <row r="114" spans="1:45" ht="10" x14ac:dyDescent="0.2">
      <c r="B114" s="12" t="s">
        <v>249</v>
      </c>
      <c r="C114" s="114" t="s">
        <v>41</v>
      </c>
      <c r="D114" s="115" t="s">
        <v>41</v>
      </c>
      <c r="E114" s="116" t="s">
        <v>41</v>
      </c>
      <c r="F114" s="115" t="s">
        <v>41</v>
      </c>
      <c r="G114" s="115" t="s">
        <v>41</v>
      </c>
      <c r="H114" s="116" t="s">
        <v>41</v>
      </c>
      <c r="I114" s="116" t="s">
        <v>41</v>
      </c>
      <c r="J114" s="114">
        <v>147</v>
      </c>
      <c r="K114" s="115">
        <v>310</v>
      </c>
      <c r="L114" s="116">
        <v>3.3333333333333333E-2</v>
      </c>
      <c r="M114" s="115">
        <v>300</v>
      </c>
      <c r="N114" s="115">
        <v>325</v>
      </c>
      <c r="O114" s="116">
        <v>0.14814814814814814</v>
      </c>
      <c r="P114" s="116">
        <v>2.9629629629629627E-2</v>
      </c>
      <c r="Q114" s="114">
        <v>128</v>
      </c>
      <c r="R114" s="115">
        <v>340</v>
      </c>
      <c r="S114" s="116">
        <v>0</v>
      </c>
      <c r="T114" s="115">
        <v>320</v>
      </c>
      <c r="U114" s="115">
        <v>350</v>
      </c>
      <c r="V114" s="116">
        <v>0.13333333333333333</v>
      </c>
      <c r="W114" s="116">
        <v>2.6666666666666665E-2</v>
      </c>
      <c r="X114" s="114">
        <v>72</v>
      </c>
      <c r="Y114" s="115">
        <v>325</v>
      </c>
      <c r="Z114" s="116">
        <v>1.5625E-2</v>
      </c>
      <c r="AA114" s="115">
        <v>300</v>
      </c>
      <c r="AB114" s="115">
        <v>350</v>
      </c>
      <c r="AC114" s="116">
        <v>8.3333333333333329E-2</v>
      </c>
      <c r="AD114" s="116">
        <v>1.6666666666666666E-2</v>
      </c>
      <c r="AE114" s="114">
        <v>811</v>
      </c>
      <c r="AF114" s="115">
        <v>360</v>
      </c>
      <c r="AG114" s="116">
        <v>2.8571428571428571E-2</v>
      </c>
      <c r="AH114" s="115">
        <v>345</v>
      </c>
      <c r="AI114" s="115">
        <v>380</v>
      </c>
      <c r="AJ114" s="116">
        <v>0.125</v>
      </c>
      <c r="AK114" s="116">
        <v>2.5000000000000001E-2</v>
      </c>
      <c r="AL114" s="114">
        <v>537</v>
      </c>
      <c r="AM114" s="115">
        <v>400</v>
      </c>
      <c r="AN114" s="116">
        <v>2.564102564102564E-2</v>
      </c>
      <c r="AO114" s="115">
        <v>380</v>
      </c>
      <c r="AP114" s="115">
        <v>430</v>
      </c>
      <c r="AQ114" s="116">
        <v>0.1111111111111111</v>
      </c>
      <c r="AR114" s="116">
        <v>2.222222222222222E-2</v>
      </c>
      <c r="AS114" s="81" t="s">
        <v>345</v>
      </c>
    </row>
    <row r="115" spans="1:45" ht="10" x14ac:dyDescent="0.2">
      <c r="B115" s="12" t="s">
        <v>250</v>
      </c>
      <c r="C115" s="114">
        <v>133</v>
      </c>
      <c r="D115" s="115">
        <v>273</v>
      </c>
      <c r="E115" s="116">
        <v>-2.5000000000000001E-2</v>
      </c>
      <c r="F115" s="115">
        <v>240</v>
      </c>
      <c r="G115" s="115">
        <v>320</v>
      </c>
      <c r="H115" s="116">
        <v>0.16170212765957448</v>
      </c>
      <c r="I115" s="116">
        <v>3.2340425531914893E-2</v>
      </c>
      <c r="J115" s="114">
        <v>548</v>
      </c>
      <c r="K115" s="115">
        <v>360</v>
      </c>
      <c r="L115" s="116">
        <v>0</v>
      </c>
      <c r="M115" s="115">
        <v>320</v>
      </c>
      <c r="N115" s="115">
        <v>390</v>
      </c>
      <c r="O115" s="116">
        <v>0.125</v>
      </c>
      <c r="P115" s="116">
        <v>2.5000000000000001E-2</v>
      </c>
      <c r="Q115" s="114">
        <v>217</v>
      </c>
      <c r="R115" s="115">
        <v>440</v>
      </c>
      <c r="S115" s="116">
        <v>-1.1235955056179775E-2</v>
      </c>
      <c r="T115" s="115">
        <v>385</v>
      </c>
      <c r="U115" s="115">
        <v>490</v>
      </c>
      <c r="V115" s="116">
        <v>0.11392405063291139</v>
      </c>
      <c r="W115" s="116">
        <v>2.2784810126582278E-2</v>
      </c>
      <c r="X115" s="114">
        <v>44</v>
      </c>
      <c r="Y115" s="115">
        <v>365</v>
      </c>
      <c r="Z115" s="116">
        <v>-8.152173913043478E-3</v>
      </c>
      <c r="AA115" s="115">
        <v>320</v>
      </c>
      <c r="AB115" s="115">
        <v>425</v>
      </c>
      <c r="AC115" s="116">
        <v>0.140625</v>
      </c>
      <c r="AD115" s="116">
        <v>2.8125000000000001E-2</v>
      </c>
      <c r="AE115" s="114">
        <v>474</v>
      </c>
      <c r="AF115" s="115">
        <v>400</v>
      </c>
      <c r="AG115" s="116">
        <v>0</v>
      </c>
      <c r="AH115" s="115">
        <v>370</v>
      </c>
      <c r="AI115" s="115">
        <v>430</v>
      </c>
      <c r="AJ115" s="116">
        <v>0.1111111111111111</v>
      </c>
      <c r="AK115" s="116">
        <v>2.222222222222222E-2</v>
      </c>
      <c r="AL115" s="114">
        <v>116</v>
      </c>
      <c r="AM115" s="115">
        <v>500</v>
      </c>
      <c r="AN115" s="116">
        <v>4.1666666666666664E-2</v>
      </c>
      <c r="AO115" s="115">
        <v>430</v>
      </c>
      <c r="AP115" s="115">
        <v>555</v>
      </c>
      <c r="AQ115" s="116">
        <v>0.25</v>
      </c>
      <c r="AR115" s="116">
        <v>0.05</v>
      </c>
      <c r="AS115" s="81" t="s">
        <v>345</v>
      </c>
    </row>
    <row r="116" spans="1:45" s="41" customFormat="1" ht="10.5" x14ac:dyDescent="0.25">
      <c r="B116" s="41" t="s">
        <v>37</v>
      </c>
      <c r="C116" s="114">
        <v>637</v>
      </c>
      <c r="D116" s="115">
        <v>260</v>
      </c>
      <c r="E116" s="116">
        <v>0</v>
      </c>
      <c r="F116" s="115">
        <v>240</v>
      </c>
      <c r="G116" s="115">
        <v>299</v>
      </c>
      <c r="H116" s="116">
        <v>0.1206896551724138</v>
      </c>
      <c r="I116" s="116">
        <v>2.4137931034482758E-2</v>
      </c>
      <c r="J116" s="114">
        <v>2343</v>
      </c>
      <c r="K116" s="115">
        <v>330</v>
      </c>
      <c r="L116" s="116">
        <v>0</v>
      </c>
      <c r="M116" s="115">
        <v>300</v>
      </c>
      <c r="N116" s="115">
        <v>360</v>
      </c>
      <c r="O116" s="116">
        <v>0.11864406779661017</v>
      </c>
      <c r="P116" s="116">
        <v>2.3728813559322035E-2</v>
      </c>
      <c r="Q116" s="114">
        <v>1037</v>
      </c>
      <c r="R116" s="115">
        <v>380</v>
      </c>
      <c r="S116" s="116">
        <v>0</v>
      </c>
      <c r="T116" s="115">
        <v>350</v>
      </c>
      <c r="U116" s="115">
        <v>420</v>
      </c>
      <c r="V116" s="116">
        <v>0.10144927536231885</v>
      </c>
      <c r="W116" s="116">
        <v>2.028985507246377E-2</v>
      </c>
      <c r="X116" s="114">
        <v>401</v>
      </c>
      <c r="Y116" s="115">
        <v>340</v>
      </c>
      <c r="Z116" s="116">
        <v>3.0303030303030304E-2</v>
      </c>
      <c r="AA116" s="115">
        <v>315</v>
      </c>
      <c r="AB116" s="115">
        <v>370</v>
      </c>
      <c r="AC116" s="116">
        <v>0.11475409836065574</v>
      </c>
      <c r="AD116" s="116">
        <v>2.2950819672131147E-2</v>
      </c>
      <c r="AE116" s="114">
        <v>5214</v>
      </c>
      <c r="AF116" s="115">
        <v>375</v>
      </c>
      <c r="AG116" s="116">
        <v>1.3513513513513514E-2</v>
      </c>
      <c r="AH116" s="115">
        <v>350</v>
      </c>
      <c r="AI116" s="115">
        <v>400</v>
      </c>
      <c r="AJ116" s="116">
        <v>0.10294117647058823</v>
      </c>
      <c r="AK116" s="116">
        <v>2.0588235294117647E-2</v>
      </c>
      <c r="AL116" s="114">
        <v>3810</v>
      </c>
      <c r="AM116" s="115">
        <v>420</v>
      </c>
      <c r="AN116" s="116">
        <v>2.4390243902439025E-2</v>
      </c>
      <c r="AO116" s="115">
        <v>400</v>
      </c>
      <c r="AP116" s="115">
        <v>460</v>
      </c>
      <c r="AQ116" s="116">
        <v>6.3291139240506333E-2</v>
      </c>
      <c r="AR116" s="116">
        <v>1.2658227848101267E-2</v>
      </c>
      <c r="AS116" s="81"/>
    </row>
    <row r="117" spans="1:45" ht="10" x14ac:dyDescent="0.2">
      <c r="A117" s="12" t="s">
        <v>24</v>
      </c>
      <c r="B117" s="12" t="s">
        <v>251</v>
      </c>
      <c r="C117" s="114" t="s">
        <v>41</v>
      </c>
      <c r="D117" s="115" t="s">
        <v>41</v>
      </c>
      <c r="E117" s="116" t="s">
        <v>41</v>
      </c>
      <c r="F117" s="115" t="s">
        <v>41</v>
      </c>
      <c r="G117" s="115" t="s">
        <v>41</v>
      </c>
      <c r="H117" s="116" t="s">
        <v>41</v>
      </c>
      <c r="I117" s="116" t="s">
        <v>41</v>
      </c>
      <c r="J117" s="114">
        <v>162</v>
      </c>
      <c r="K117" s="115">
        <v>340</v>
      </c>
      <c r="L117" s="116">
        <v>6.25E-2</v>
      </c>
      <c r="M117" s="115">
        <v>310</v>
      </c>
      <c r="N117" s="115">
        <v>380</v>
      </c>
      <c r="O117" s="116">
        <v>0.23636363636363636</v>
      </c>
      <c r="P117" s="116">
        <v>4.7272727272727272E-2</v>
      </c>
      <c r="Q117" s="114">
        <v>115</v>
      </c>
      <c r="R117" s="115">
        <v>420</v>
      </c>
      <c r="S117" s="116">
        <v>6.3291139240506333E-2</v>
      </c>
      <c r="T117" s="115">
        <v>395</v>
      </c>
      <c r="U117" s="115">
        <v>490</v>
      </c>
      <c r="V117" s="116">
        <v>0.16666666666666666</v>
      </c>
      <c r="W117" s="116">
        <v>3.3333333333333333E-2</v>
      </c>
      <c r="X117" s="114">
        <v>148</v>
      </c>
      <c r="Y117" s="115">
        <v>345</v>
      </c>
      <c r="Z117" s="116">
        <v>6.1538461538461542E-2</v>
      </c>
      <c r="AA117" s="115">
        <v>320</v>
      </c>
      <c r="AB117" s="115">
        <v>373</v>
      </c>
      <c r="AC117" s="116">
        <v>0.23214285714285715</v>
      </c>
      <c r="AD117" s="116">
        <v>4.642857142857143E-2</v>
      </c>
      <c r="AE117" s="114">
        <v>665</v>
      </c>
      <c r="AF117" s="115">
        <v>400</v>
      </c>
      <c r="AG117" s="116">
        <v>5.2631578947368418E-2</v>
      </c>
      <c r="AH117" s="115">
        <v>370</v>
      </c>
      <c r="AI117" s="115">
        <v>450</v>
      </c>
      <c r="AJ117" s="116">
        <v>0.21212121212121213</v>
      </c>
      <c r="AK117" s="116">
        <v>4.2424242424242427E-2</v>
      </c>
      <c r="AL117" s="114">
        <v>250</v>
      </c>
      <c r="AM117" s="115">
        <v>520</v>
      </c>
      <c r="AN117" s="116">
        <v>0.04</v>
      </c>
      <c r="AO117" s="115">
        <v>450</v>
      </c>
      <c r="AP117" s="115">
        <v>625</v>
      </c>
      <c r="AQ117" s="116">
        <v>0.18181818181818182</v>
      </c>
      <c r="AR117" s="116">
        <v>3.6363636363636362E-2</v>
      </c>
      <c r="AS117" s="81" t="s">
        <v>345</v>
      </c>
    </row>
    <row r="118" spans="1:45" ht="10" x14ac:dyDescent="0.2">
      <c r="B118" s="12" t="s">
        <v>10</v>
      </c>
      <c r="C118" s="114">
        <v>312</v>
      </c>
      <c r="D118" s="115">
        <v>245</v>
      </c>
      <c r="E118" s="116">
        <v>-1.6064257028112448E-2</v>
      </c>
      <c r="F118" s="115">
        <v>215</v>
      </c>
      <c r="G118" s="115">
        <v>270</v>
      </c>
      <c r="H118" s="116">
        <v>0.11363636363636363</v>
      </c>
      <c r="I118" s="116">
        <v>2.2727272727272728E-2</v>
      </c>
      <c r="J118" s="114">
        <v>533</v>
      </c>
      <c r="K118" s="115">
        <v>335</v>
      </c>
      <c r="L118" s="116">
        <v>3.0769230769230771E-2</v>
      </c>
      <c r="M118" s="115">
        <v>310</v>
      </c>
      <c r="N118" s="115">
        <v>360</v>
      </c>
      <c r="O118" s="116">
        <v>0.19642857142857142</v>
      </c>
      <c r="P118" s="116">
        <v>3.9285714285714285E-2</v>
      </c>
      <c r="Q118" s="114">
        <v>243</v>
      </c>
      <c r="R118" s="115">
        <v>410</v>
      </c>
      <c r="S118" s="116">
        <v>7.8947368421052627E-2</v>
      </c>
      <c r="T118" s="115">
        <v>375</v>
      </c>
      <c r="U118" s="115">
        <v>455</v>
      </c>
      <c r="V118" s="116">
        <v>0.17142857142857143</v>
      </c>
      <c r="W118" s="116">
        <v>3.4285714285714287E-2</v>
      </c>
      <c r="X118" s="114">
        <v>73</v>
      </c>
      <c r="Y118" s="115">
        <v>355</v>
      </c>
      <c r="Z118" s="116">
        <v>4.4117647058823532E-2</v>
      </c>
      <c r="AA118" s="115">
        <v>335</v>
      </c>
      <c r="AB118" s="115">
        <v>380</v>
      </c>
      <c r="AC118" s="116">
        <v>0.18333333333333332</v>
      </c>
      <c r="AD118" s="116">
        <v>3.6666666666666667E-2</v>
      </c>
      <c r="AE118" s="114">
        <v>706</v>
      </c>
      <c r="AF118" s="115">
        <v>410</v>
      </c>
      <c r="AG118" s="116">
        <v>3.7974683544303799E-2</v>
      </c>
      <c r="AH118" s="115">
        <v>375</v>
      </c>
      <c r="AI118" s="115">
        <v>420</v>
      </c>
      <c r="AJ118" s="116">
        <v>0.17142857142857143</v>
      </c>
      <c r="AK118" s="116">
        <v>3.4285714285714287E-2</v>
      </c>
      <c r="AL118" s="114">
        <v>246</v>
      </c>
      <c r="AM118" s="115">
        <v>460</v>
      </c>
      <c r="AN118" s="116">
        <v>0</v>
      </c>
      <c r="AO118" s="115">
        <v>420</v>
      </c>
      <c r="AP118" s="115">
        <v>520</v>
      </c>
      <c r="AQ118" s="116">
        <v>9.5238095238095233E-2</v>
      </c>
      <c r="AR118" s="116">
        <v>1.9047619047619046E-2</v>
      </c>
      <c r="AS118" s="81" t="s">
        <v>345</v>
      </c>
    </row>
    <row r="119" spans="1:45" ht="10" x14ac:dyDescent="0.2">
      <c r="B119" s="12" t="s">
        <v>252</v>
      </c>
      <c r="C119" s="114">
        <v>20</v>
      </c>
      <c r="D119" s="115">
        <v>278</v>
      </c>
      <c r="E119" s="116">
        <v>2.9629629629629631E-2</v>
      </c>
      <c r="F119" s="115">
        <v>188</v>
      </c>
      <c r="G119" s="115">
        <v>310</v>
      </c>
      <c r="H119" s="116">
        <v>6.9230769230769235E-2</v>
      </c>
      <c r="I119" s="116">
        <v>1.3846153846153847E-2</v>
      </c>
      <c r="J119" s="114">
        <v>123</v>
      </c>
      <c r="K119" s="115">
        <v>340</v>
      </c>
      <c r="L119" s="116">
        <v>3.0303030303030304E-2</v>
      </c>
      <c r="M119" s="115">
        <v>310</v>
      </c>
      <c r="N119" s="115">
        <v>360</v>
      </c>
      <c r="O119" s="116">
        <v>0.21428571428571427</v>
      </c>
      <c r="P119" s="116">
        <v>4.2857142857142858E-2</v>
      </c>
      <c r="Q119" s="114">
        <v>94</v>
      </c>
      <c r="R119" s="115">
        <v>400</v>
      </c>
      <c r="S119" s="116">
        <v>3.896103896103896E-2</v>
      </c>
      <c r="T119" s="115">
        <v>380</v>
      </c>
      <c r="U119" s="115">
        <v>430</v>
      </c>
      <c r="V119" s="116">
        <v>0.21212121212121213</v>
      </c>
      <c r="W119" s="116">
        <v>4.2424242424242427E-2</v>
      </c>
      <c r="X119" s="114">
        <v>42</v>
      </c>
      <c r="Y119" s="115">
        <v>393</v>
      </c>
      <c r="Z119" s="116">
        <v>9.166666666666666E-2</v>
      </c>
      <c r="AA119" s="115">
        <v>330</v>
      </c>
      <c r="AB119" s="115">
        <v>450</v>
      </c>
      <c r="AC119" s="116">
        <v>0.31</v>
      </c>
      <c r="AD119" s="116">
        <v>6.2E-2</v>
      </c>
      <c r="AE119" s="114">
        <v>265</v>
      </c>
      <c r="AF119" s="115">
        <v>435</v>
      </c>
      <c r="AG119" s="116">
        <v>5.3268765133171914E-2</v>
      </c>
      <c r="AH119" s="115">
        <v>380</v>
      </c>
      <c r="AI119" s="115">
        <v>490</v>
      </c>
      <c r="AJ119" s="116">
        <v>0.24285714285714285</v>
      </c>
      <c r="AK119" s="116">
        <v>4.8571428571428571E-2</v>
      </c>
      <c r="AL119" s="114">
        <v>108</v>
      </c>
      <c r="AM119" s="115">
        <v>530</v>
      </c>
      <c r="AN119" s="116">
        <v>1.9230769230769232E-2</v>
      </c>
      <c r="AO119" s="115">
        <v>490</v>
      </c>
      <c r="AP119" s="115">
        <v>645</v>
      </c>
      <c r="AQ119" s="116">
        <v>0.29268292682926828</v>
      </c>
      <c r="AR119" s="116">
        <v>5.8536585365853655E-2</v>
      </c>
      <c r="AS119" s="81" t="s">
        <v>345</v>
      </c>
    </row>
    <row r="120" spans="1:45" ht="10" x14ac:dyDescent="0.2">
      <c r="B120" s="12" t="s">
        <v>253</v>
      </c>
      <c r="C120" s="114">
        <v>15</v>
      </c>
      <c r="D120" s="115">
        <v>310</v>
      </c>
      <c r="E120" s="116">
        <v>0.10714285714285714</v>
      </c>
      <c r="F120" s="115">
        <v>270</v>
      </c>
      <c r="G120" s="115">
        <v>400</v>
      </c>
      <c r="H120" s="116">
        <v>0.24</v>
      </c>
      <c r="I120" s="116">
        <v>4.8000000000000001E-2</v>
      </c>
      <c r="J120" s="114">
        <v>173</v>
      </c>
      <c r="K120" s="115">
        <v>390</v>
      </c>
      <c r="L120" s="116">
        <v>2.6315789473684209E-2</v>
      </c>
      <c r="M120" s="115">
        <v>350</v>
      </c>
      <c r="N120" s="115">
        <v>430</v>
      </c>
      <c r="O120" s="116">
        <v>0.18181818181818182</v>
      </c>
      <c r="P120" s="116">
        <v>3.6363636363636362E-2</v>
      </c>
      <c r="Q120" s="114">
        <v>127</v>
      </c>
      <c r="R120" s="115">
        <v>496</v>
      </c>
      <c r="S120" s="116">
        <v>7.8260869565217397E-2</v>
      </c>
      <c r="T120" s="115">
        <v>450</v>
      </c>
      <c r="U120" s="115">
        <v>552</v>
      </c>
      <c r="V120" s="116">
        <v>0.24</v>
      </c>
      <c r="W120" s="116">
        <v>4.8000000000000001E-2</v>
      </c>
      <c r="X120" s="114">
        <v>44</v>
      </c>
      <c r="Y120" s="115">
        <v>450</v>
      </c>
      <c r="Z120" s="116">
        <v>7.1428571428571425E-2</v>
      </c>
      <c r="AA120" s="115">
        <v>390</v>
      </c>
      <c r="AB120" s="115">
        <v>505</v>
      </c>
      <c r="AC120" s="116">
        <v>0.27478753541076489</v>
      </c>
      <c r="AD120" s="116">
        <v>5.4957507082152982E-2</v>
      </c>
      <c r="AE120" s="114">
        <v>336</v>
      </c>
      <c r="AF120" s="115">
        <v>510</v>
      </c>
      <c r="AG120" s="116">
        <v>5.1546391752577317E-2</v>
      </c>
      <c r="AH120" s="115">
        <v>450</v>
      </c>
      <c r="AI120" s="115">
        <v>550</v>
      </c>
      <c r="AJ120" s="116">
        <v>0.18604651162790697</v>
      </c>
      <c r="AK120" s="116">
        <v>3.7209302325581395E-2</v>
      </c>
      <c r="AL120" s="114">
        <v>239</v>
      </c>
      <c r="AM120" s="115">
        <v>690</v>
      </c>
      <c r="AN120" s="116">
        <v>6.1538461538461542E-2</v>
      </c>
      <c r="AO120" s="115">
        <v>550</v>
      </c>
      <c r="AP120" s="115">
        <v>800</v>
      </c>
      <c r="AQ120" s="116">
        <v>0.25454545454545452</v>
      </c>
      <c r="AR120" s="116">
        <v>5.0909090909090904E-2</v>
      </c>
      <c r="AS120" s="81" t="s">
        <v>345</v>
      </c>
    </row>
    <row r="121" spans="1:45" ht="10" x14ac:dyDescent="0.2">
      <c r="B121" s="12" t="s">
        <v>254</v>
      </c>
      <c r="C121" s="114">
        <v>67</v>
      </c>
      <c r="D121" s="115">
        <v>250</v>
      </c>
      <c r="E121" s="116">
        <v>0</v>
      </c>
      <c r="F121" s="115">
        <v>250</v>
      </c>
      <c r="G121" s="115">
        <v>275</v>
      </c>
      <c r="H121" s="116">
        <v>4.1666666666666664E-2</v>
      </c>
      <c r="I121" s="116">
        <v>8.3333333333333332E-3</v>
      </c>
      <c r="J121" s="114">
        <v>239</v>
      </c>
      <c r="K121" s="115">
        <v>340</v>
      </c>
      <c r="L121" s="116">
        <v>3.0303030303030304E-2</v>
      </c>
      <c r="M121" s="115">
        <v>300</v>
      </c>
      <c r="N121" s="115">
        <v>370</v>
      </c>
      <c r="O121" s="116">
        <v>0.17241379310344829</v>
      </c>
      <c r="P121" s="116">
        <v>3.4482758620689655E-2</v>
      </c>
      <c r="Q121" s="114">
        <v>165</v>
      </c>
      <c r="R121" s="115">
        <v>385</v>
      </c>
      <c r="S121" s="116">
        <v>1.3157894736842105E-2</v>
      </c>
      <c r="T121" s="115">
        <v>370</v>
      </c>
      <c r="U121" s="115">
        <v>430</v>
      </c>
      <c r="V121" s="116">
        <v>0.13235294117647059</v>
      </c>
      <c r="W121" s="116">
        <v>2.6470588235294117E-2</v>
      </c>
      <c r="X121" s="114">
        <v>53</v>
      </c>
      <c r="Y121" s="115">
        <v>350</v>
      </c>
      <c r="Z121" s="116">
        <v>2.9411764705882353E-2</v>
      </c>
      <c r="AA121" s="115">
        <v>325</v>
      </c>
      <c r="AB121" s="115">
        <v>380</v>
      </c>
      <c r="AC121" s="116">
        <v>0.16666666666666666</v>
      </c>
      <c r="AD121" s="116">
        <v>3.3333333333333333E-2</v>
      </c>
      <c r="AE121" s="114">
        <v>630</v>
      </c>
      <c r="AF121" s="115">
        <v>380</v>
      </c>
      <c r="AG121" s="116">
        <v>2.7027027027027029E-2</v>
      </c>
      <c r="AH121" s="115">
        <v>350</v>
      </c>
      <c r="AI121" s="115">
        <v>435</v>
      </c>
      <c r="AJ121" s="116">
        <v>0.11764705882352941</v>
      </c>
      <c r="AK121" s="116">
        <v>2.3529411764705882E-2</v>
      </c>
      <c r="AL121" s="114">
        <v>212</v>
      </c>
      <c r="AM121" s="115">
        <v>470</v>
      </c>
      <c r="AN121" s="116">
        <v>0</v>
      </c>
      <c r="AO121" s="115">
        <v>435</v>
      </c>
      <c r="AP121" s="115">
        <v>518</v>
      </c>
      <c r="AQ121" s="116">
        <v>9.3023255813953487E-2</v>
      </c>
      <c r="AR121" s="116">
        <v>1.8604651162790697E-2</v>
      </c>
      <c r="AS121" s="81" t="s">
        <v>345</v>
      </c>
    </row>
    <row r="122" spans="1:45" s="41" customFormat="1" ht="10.5" x14ac:dyDescent="0.25">
      <c r="B122" s="41" t="s">
        <v>37</v>
      </c>
      <c r="C122" s="114">
        <v>424</v>
      </c>
      <c r="D122" s="115">
        <v>250</v>
      </c>
      <c r="E122" s="116">
        <v>0</v>
      </c>
      <c r="F122" s="115">
        <v>220</v>
      </c>
      <c r="G122" s="115">
        <v>280</v>
      </c>
      <c r="H122" s="116">
        <v>8.6956521739130432E-2</v>
      </c>
      <c r="I122" s="116">
        <v>1.7391304347826087E-2</v>
      </c>
      <c r="J122" s="114">
        <v>1230</v>
      </c>
      <c r="K122" s="115">
        <v>340</v>
      </c>
      <c r="L122" s="116">
        <v>3.0303030303030304E-2</v>
      </c>
      <c r="M122" s="115">
        <v>310</v>
      </c>
      <c r="N122" s="115">
        <v>370</v>
      </c>
      <c r="O122" s="116">
        <v>0.19298245614035087</v>
      </c>
      <c r="P122" s="116">
        <v>3.8596491228070171E-2</v>
      </c>
      <c r="Q122" s="114">
        <v>744</v>
      </c>
      <c r="R122" s="115">
        <v>420</v>
      </c>
      <c r="S122" s="116">
        <v>6.3291139240506333E-2</v>
      </c>
      <c r="T122" s="115">
        <v>380</v>
      </c>
      <c r="U122" s="115">
        <v>475</v>
      </c>
      <c r="V122" s="116">
        <v>0.2</v>
      </c>
      <c r="W122" s="116">
        <v>0.04</v>
      </c>
      <c r="X122" s="114">
        <v>360</v>
      </c>
      <c r="Y122" s="115">
        <v>353</v>
      </c>
      <c r="Z122" s="116">
        <v>3.8235294117647062E-2</v>
      </c>
      <c r="AA122" s="115">
        <v>330</v>
      </c>
      <c r="AB122" s="115">
        <v>400</v>
      </c>
      <c r="AC122" s="116">
        <v>0.19661016949152543</v>
      </c>
      <c r="AD122" s="116">
        <v>3.9322033898305089E-2</v>
      </c>
      <c r="AE122" s="114">
        <v>2602</v>
      </c>
      <c r="AF122" s="115">
        <v>410</v>
      </c>
      <c r="AG122" s="116">
        <v>3.7974683544303799E-2</v>
      </c>
      <c r="AH122" s="115">
        <v>370</v>
      </c>
      <c r="AI122" s="115">
        <v>450</v>
      </c>
      <c r="AJ122" s="116">
        <v>0.17142857142857143</v>
      </c>
      <c r="AK122" s="116">
        <v>3.4285714285714287E-2</v>
      </c>
      <c r="AL122" s="114">
        <v>1055</v>
      </c>
      <c r="AM122" s="115">
        <v>510</v>
      </c>
      <c r="AN122" s="116">
        <v>0.02</v>
      </c>
      <c r="AO122" s="115">
        <v>450</v>
      </c>
      <c r="AP122" s="115">
        <v>650</v>
      </c>
      <c r="AQ122" s="116">
        <v>0.13333333333333333</v>
      </c>
      <c r="AR122" s="116">
        <v>2.6666666666666665E-2</v>
      </c>
    </row>
    <row r="123" spans="1:45" ht="10" x14ac:dyDescent="0.2">
      <c r="A123" s="12" t="s">
        <v>255</v>
      </c>
      <c r="B123" s="12" t="s">
        <v>256</v>
      </c>
      <c r="C123" s="114">
        <v>118</v>
      </c>
      <c r="D123" s="115">
        <v>265</v>
      </c>
      <c r="E123" s="116">
        <v>0</v>
      </c>
      <c r="F123" s="115">
        <v>230</v>
      </c>
      <c r="G123" s="115">
        <v>300</v>
      </c>
      <c r="H123" s="116">
        <v>0.15217391304347827</v>
      </c>
      <c r="I123" s="116">
        <v>3.0434782608695653E-2</v>
      </c>
      <c r="J123" s="114">
        <v>318</v>
      </c>
      <c r="K123" s="115">
        <v>330</v>
      </c>
      <c r="L123" s="116">
        <v>0</v>
      </c>
      <c r="M123" s="115">
        <v>310</v>
      </c>
      <c r="N123" s="115">
        <v>350</v>
      </c>
      <c r="O123" s="116">
        <v>0.17857142857142858</v>
      </c>
      <c r="P123" s="116">
        <v>3.5714285714285712E-2</v>
      </c>
      <c r="Q123" s="114">
        <v>90</v>
      </c>
      <c r="R123" s="115">
        <v>410</v>
      </c>
      <c r="S123" s="116">
        <v>2.5000000000000001E-2</v>
      </c>
      <c r="T123" s="115">
        <v>365</v>
      </c>
      <c r="U123" s="115">
        <v>450</v>
      </c>
      <c r="V123" s="116">
        <v>0.18840579710144928</v>
      </c>
      <c r="W123" s="116">
        <v>3.7681159420289857E-2</v>
      </c>
      <c r="X123" s="114">
        <v>89</v>
      </c>
      <c r="Y123" s="115">
        <v>360</v>
      </c>
      <c r="Z123" s="116">
        <v>5.8823529411764705E-2</v>
      </c>
      <c r="AA123" s="115">
        <v>330</v>
      </c>
      <c r="AB123" s="115">
        <v>390</v>
      </c>
      <c r="AC123" s="116">
        <v>0.2</v>
      </c>
      <c r="AD123" s="116">
        <v>0.04</v>
      </c>
      <c r="AE123" s="114">
        <v>703</v>
      </c>
      <c r="AF123" s="115">
        <v>400</v>
      </c>
      <c r="AG123" s="116">
        <v>2.564102564102564E-2</v>
      </c>
      <c r="AH123" s="115">
        <v>370</v>
      </c>
      <c r="AI123" s="115">
        <v>420</v>
      </c>
      <c r="AJ123" s="116">
        <v>0.14285714285714285</v>
      </c>
      <c r="AK123" s="116">
        <v>2.8571428571428571E-2</v>
      </c>
      <c r="AL123" s="114">
        <v>443</v>
      </c>
      <c r="AM123" s="115">
        <v>450</v>
      </c>
      <c r="AN123" s="116">
        <v>2.2727272727272728E-2</v>
      </c>
      <c r="AO123" s="115">
        <v>420</v>
      </c>
      <c r="AP123" s="115">
        <v>510</v>
      </c>
      <c r="AQ123" s="116">
        <v>0.125</v>
      </c>
      <c r="AR123" s="116">
        <v>2.5000000000000001E-2</v>
      </c>
      <c r="AS123" s="81" t="s">
        <v>344</v>
      </c>
    </row>
    <row r="124" spans="1:45" ht="10" x14ac:dyDescent="0.2">
      <c r="B124" s="12" t="s">
        <v>257</v>
      </c>
      <c r="C124" s="114">
        <v>25</v>
      </c>
      <c r="D124" s="115">
        <v>220</v>
      </c>
      <c r="E124" s="116">
        <v>0</v>
      </c>
      <c r="F124" s="115">
        <v>200</v>
      </c>
      <c r="G124" s="115">
        <v>250</v>
      </c>
      <c r="H124" s="116">
        <v>0.1891891891891892</v>
      </c>
      <c r="I124" s="116">
        <v>3.783783783783784E-2</v>
      </c>
      <c r="J124" s="114">
        <v>82</v>
      </c>
      <c r="K124" s="115">
        <v>290</v>
      </c>
      <c r="L124" s="116">
        <v>0</v>
      </c>
      <c r="M124" s="115">
        <v>270</v>
      </c>
      <c r="N124" s="115">
        <v>300</v>
      </c>
      <c r="O124" s="116">
        <v>0.16</v>
      </c>
      <c r="P124" s="116">
        <v>3.2000000000000001E-2</v>
      </c>
      <c r="Q124" s="114">
        <v>39</v>
      </c>
      <c r="R124" s="115">
        <v>325</v>
      </c>
      <c r="S124" s="116">
        <v>-1.5151515151515152E-2</v>
      </c>
      <c r="T124" s="115">
        <v>300</v>
      </c>
      <c r="U124" s="115">
        <v>370</v>
      </c>
      <c r="V124" s="116">
        <v>0.1206896551724138</v>
      </c>
      <c r="W124" s="116">
        <v>2.4137931034482758E-2</v>
      </c>
      <c r="X124" s="114">
        <v>114</v>
      </c>
      <c r="Y124" s="115">
        <v>280</v>
      </c>
      <c r="Z124" s="116">
        <v>3.7037037037037035E-2</v>
      </c>
      <c r="AA124" s="115">
        <v>250</v>
      </c>
      <c r="AB124" s="115">
        <v>300</v>
      </c>
      <c r="AC124" s="116">
        <v>0.24444444444444444</v>
      </c>
      <c r="AD124" s="116">
        <v>4.8888888888888885E-2</v>
      </c>
      <c r="AE124" s="114">
        <v>430</v>
      </c>
      <c r="AF124" s="115">
        <v>310</v>
      </c>
      <c r="AG124" s="116">
        <v>0</v>
      </c>
      <c r="AH124" s="115">
        <v>285</v>
      </c>
      <c r="AI124" s="115">
        <v>340</v>
      </c>
      <c r="AJ124" s="116">
        <v>0.24</v>
      </c>
      <c r="AK124" s="116">
        <v>4.8000000000000001E-2</v>
      </c>
      <c r="AL124" s="114">
        <v>41</v>
      </c>
      <c r="AM124" s="115">
        <v>370</v>
      </c>
      <c r="AN124" s="116">
        <v>1.3698630136986301E-2</v>
      </c>
      <c r="AO124" s="115">
        <v>340</v>
      </c>
      <c r="AP124" s="115">
        <v>400</v>
      </c>
      <c r="AQ124" s="116">
        <v>0.27586206896551724</v>
      </c>
      <c r="AR124" s="116">
        <v>5.5172413793103448E-2</v>
      </c>
      <c r="AS124" s="81" t="s">
        <v>344</v>
      </c>
    </row>
    <row r="125" spans="1:45" ht="10" x14ac:dyDescent="0.2">
      <c r="B125" s="12" t="s">
        <v>372</v>
      </c>
      <c r="C125" s="114">
        <v>180</v>
      </c>
      <c r="D125" s="115">
        <v>300</v>
      </c>
      <c r="E125" s="116">
        <v>0</v>
      </c>
      <c r="F125" s="115">
        <v>250</v>
      </c>
      <c r="G125" s="115">
        <v>357</v>
      </c>
      <c r="H125" s="116">
        <v>0.22448979591836735</v>
      </c>
      <c r="I125" s="116">
        <v>4.4897959183673466E-2</v>
      </c>
      <c r="J125" s="114">
        <v>360</v>
      </c>
      <c r="K125" s="115">
        <v>360</v>
      </c>
      <c r="L125" s="116">
        <v>5.8823529411764705E-2</v>
      </c>
      <c r="M125" s="115">
        <v>300</v>
      </c>
      <c r="N125" s="115">
        <v>445</v>
      </c>
      <c r="O125" s="116">
        <v>0.2413793103448276</v>
      </c>
      <c r="P125" s="116">
        <v>4.8275862068965517E-2</v>
      </c>
      <c r="Q125" s="114">
        <v>96</v>
      </c>
      <c r="R125" s="115">
        <v>395</v>
      </c>
      <c r="S125" s="116">
        <v>3.9473684210526314E-2</v>
      </c>
      <c r="T125" s="115">
        <v>358</v>
      </c>
      <c r="U125" s="115">
        <v>540</v>
      </c>
      <c r="V125" s="116">
        <v>0.16176470588235295</v>
      </c>
      <c r="W125" s="116">
        <v>3.2352941176470591E-2</v>
      </c>
      <c r="X125" s="114">
        <v>115</v>
      </c>
      <c r="Y125" s="115">
        <v>350</v>
      </c>
      <c r="Z125" s="116">
        <v>6.0606060606060608E-2</v>
      </c>
      <c r="AA125" s="115">
        <v>320</v>
      </c>
      <c r="AB125" s="115">
        <v>400</v>
      </c>
      <c r="AC125" s="116">
        <v>0.1864406779661017</v>
      </c>
      <c r="AD125" s="116">
        <v>3.7288135593220341E-2</v>
      </c>
      <c r="AE125" s="114">
        <v>394</v>
      </c>
      <c r="AF125" s="115">
        <v>360</v>
      </c>
      <c r="AG125" s="116">
        <v>2.8571428571428571E-2</v>
      </c>
      <c r="AH125" s="115">
        <v>330</v>
      </c>
      <c r="AI125" s="115">
        <v>390</v>
      </c>
      <c r="AJ125" s="116">
        <v>0.16129032258064516</v>
      </c>
      <c r="AK125" s="116">
        <v>3.2258064516129031E-2</v>
      </c>
      <c r="AL125" s="114">
        <v>65</v>
      </c>
      <c r="AM125" s="115">
        <v>470</v>
      </c>
      <c r="AN125" s="116">
        <v>-1.0526315789473684E-2</v>
      </c>
      <c r="AO125" s="115">
        <v>390</v>
      </c>
      <c r="AP125" s="115">
        <v>550</v>
      </c>
      <c r="AQ125" s="116">
        <v>0.189873417721519</v>
      </c>
      <c r="AR125" s="116">
        <v>3.7974683544303799E-2</v>
      </c>
      <c r="AS125" s="81" t="s">
        <v>344</v>
      </c>
    </row>
    <row r="126" spans="1:45" ht="10" x14ac:dyDescent="0.2">
      <c r="B126" s="12" t="s">
        <v>258</v>
      </c>
      <c r="C126" s="114">
        <v>128</v>
      </c>
      <c r="D126" s="115">
        <v>240</v>
      </c>
      <c r="E126" s="116">
        <v>4.3478260869565216E-2</v>
      </c>
      <c r="F126" s="115">
        <v>220</v>
      </c>
      <c r="G126" s="115">
        <v>270</v>
      </c>
      <c r="H126" s="116">
        <v>0.23076923076923078</v>
      </c>
      <c r="I126" s="116">
        <v>4.6153846153846156E-2</v>
      </c>
      <c r="J126" s="114">
        <v>164</v>
      </c>
      <c r="K126" s="115">
        <v>320</v>
      </c>
      <c r="L126" s="116">
        <v>0</v>
      </c>
      <c r="M126" s="115">
        <v>290</v>
      </c>
      <c r="N126" s="115">
        <v>363</v>
      </c>
      <c r="O126" s="116">
        <v>0.18518518518518517</v>
      </c>
      <c r="P126" s="116">
        <v>3.7037037037037035E-2</v>
      </c>
      <c r="Q126" s="114">
        <v>41</v>
      </c>
      <c r="R126" s="115">
        <v>420</v>
      </c>
      <c r="S126" s="116">
        <v>-6.6666666666666666E-2</v>
      </c>
      <c r="T126" s="115">
        <v>395</v>
      </c>
      <c r="U126" s="115">
        <v>500</v>
      </c>
      <c r="V126" s="116">
        <v>0.13513513513513514</v>
      </c>
      <c r="W126" s="116">
        <v>2.7027027027027029E-2</v>
      </c>
      <c r="X126" s="114">
        <v>89</v>
      </c>
      <c r="Y126" s="115">
        <v>370</v>
      </c>
      <c r="Z126" s="116">
        <v>5.7142857142857141E-2</v>
      </c>
      <c r="AA126" s="115">
        <v>330</v>
      </c>
      <c r="AB126" s="115">
        <v>400</v>
      </c>
      <c r="AC126" s="116">
        <v>0.21311475409836064</v>
      </c>
      <c r="AD126" s="116">
        <v>4.2622950819672129E-2</v>
      </c>
      <c r="AE126" s="114">
        <v>227</v>
      </c>
      <c r="AF126" s="115">
        <v>400</v>
      </c>
      <c r="AG126" s="116">
        <v>1.2658227848101266E-2</v>
      </c>
      <c r="AH126" s="115">
        <v>360</v>
      </c>
      <c r="AI126" s="115">
        <v>460</v>
      </c>
      <c r="AJ126" s="116">
        <v>0.19402985074626866</v>
      </c>
      <c r="AK126" s="116">
        <v>3.880597014925373E-2</v>
      </c>
      <c r="AL126" s="114">
        <v>44</v>
      </c>
      <c r="AM126" s="115">
        <v>540</v>
      </c>
      <c r="AN126" s="116">
        <v>5.8823529411764705E-2</v>
      </c>
      <c r="AO126" s="115">
        <v>460</v>
      </c>
      <c r="AP126" s="115">
        <v>613</v>
      </c>
      <c r="AQ126" s="116">
        <v>0.35</v>
      </c>
      <c r="AR126" s="116">
        <v>6.9999999999999993E-2</v>
      </c>
      <c r="AS126" s="81" t="s">
        <v>344</v>
      </c>
    </row>
    <row r="127" spans="1:45" ht="10" x14ac:dyDescent="0.2">
      <c r="B127" s="12" t="s">
        <v>259</v>
      </c>
      <c r="C127" s="114" t="s">
        <v>41</v>
      </c>
      <c r="D127" s="115" t="s">
        <v>41</v>
      </c>
      <c r="E127" s="116" t="s">
        <v>41</v>
      </c>
      <c r="F127" s="115" t="s">
        <v>41</v>
      </c>
      <c r="G127" s="115" t="s">
        <v>41</v>
      </c>
      <c r="H127" s="116" t="s">
        <v>41</v>
      </c>
      <c r="I127" s="116" t="s">
        <v>41</v>
      </c>
      <c r="J127" s="114">
        <v>51</v>
      </c>
      <c r="K127" s="115">
        <v>325</v>
      </c>
      <c r="L127" s="116">
        <v>1.5625E-2</v>
      </c>
      <c r="M127" s="115">
        <v>310</v>
      </c>
      <c r="N127" s="115">
        <v>345</v>
      </c>
      <c r="O127" s="116">
        <v>0.25</v>
      </c>
      <c r="P127" s="116">
        <v>0.05</v>
      </c>
      <c r="Q127" s="114">
        <v>28</v>
      </c>
      <c r="R127" s="115">
        <v>368</v>
      </c>
      <c r="S127" s="116">
        <v>1.3774104683195593E-2</v>
      </c>
      <c r="T127" s="115">
        <v>360</v>
      </c>
      <c r="U127" s="115">
        <v>393</v>
      </c>
      <c r="V127" s="116">
        <v>0.11515151515151516</v>
      </c>
      <c r="W127" s="116">
        <v>2.3030303030303033E-2</v>
      </c>
      <c r="X127" s="114">
        <v>25</v>
      </c>
      <c r="Y127" s="115">
        <v>320</v>
      </c>
      <c r="Z127" s="116">
        <v>-5.8823529411764705E-2</v>
      </c>
      <c r="AA127" s="115">
        <v>315</v>
      </c>
      <c r="AB127" s="115">
        <v>350</v>
      </c>
      <c r="AC127" s="116">
        <v>0.16363636363636364</v>
      </c>
      <c r="AD127" s="116">
        <v>3.272727272727273E-2</v>
      </c>
      <c r="AE127" s="114">
        <v>138</v>
      </c>
      <c r="AF127" s="115">
        <v>388</v>
      </c>
      <c r="AG127" s="116">
        <v>7.7922077922077922E-3</v>
      </c>
      <c r="AH127" s="115">
        <v>360</v>
      </c>
      <c r="AI127" s="115">
        <v>450</v>
      </c>
      <c r="AJ127" s="116">
        <v>0.15820895522388059</v>
      </c>
      <c r="AK127" s="116">
        <v>3.1641791044776116E-2</v>
      </c>
      <c r="AL127" s="114">
        <v>136</v>
      </c>
      <c r="AM127" s="115">
        <v>470</v>
      </c>
      <c r="AN127" s="116">
        <v>2.1739130434782608E-2</v>
      </c>
      <c r="AO127" s="115">
        <v>450</v>
      </c>
      <c r="AP127" s="115">
        <v>513</v>
      </c>
      <c r="AQ127" s="116">
        <v>0.17499999999999999</v>
      </c>
      <c r="AR127" s="116">
        <v>3.4999999999999996E-2</v>
      </c>
      <c r="AS127" s="81" t="s">
        <v>344</v>
      </c>
    </row>
    <row r="128" spans="1:45" ht="10" x14ac:dyDescent="0.2">
      <c r="B128" s="12" t="s">
        <v>260</v>
      </c>
      <c r="C128" s="114">
        <v>38</v>
      </c>
      <c r="D128" s="115">
        <v>235</v>
      </c>
      <c r="E128" s="116">
        <v>2.1739130434782608E-2</v>
      </c>
      <c r="F128" s="115">
        <v>200</v>
      </c>
      <c r="G128" s="115">
        <v>250</v>
      </c>
      <c r="H128" s="116">
        <v>0.20512820512820512</v>
      </c>
      <c r="I128" s="116">
        <v>4.1025641025641026E-2</v>
      </c>
      <c r="J128" s="114">
        <v>108</v>
      </c>
      <c r="K128" s="115">
        <v>338</v>
      </c>
      <c r="L128" s="116">
        <v>2.4242424242424242E-2</v>
      </c>
      <c r="M128" s="115">
        <v>315</v>
      </c>
      <c r="N128" s="115">
        <v>365</v>
      </c>
      <c r="O128" s="116">
        <v>0.20714285714285716</v>
      </c>
      <c r="P128" s="116">
        <v>4.1428571428571433E-2</v>
      </c>
      <c r="Q128" s="114">
        <v>27</v>
      </c>
      <c r="R128" s="115">
        <v>450</v>
      </c>
      <c r="S128" s="116">
        <v>-4.2553191489361701E-2</v>
      </c>
      <c r="T128" s="115">
        <v>395</v>
      </c>
      <c r="U128" s="115">
        <v>500</v>
      </c>
      <c r="V128" s="116">
        <v>5.8823529411764705E-2</v>
      </c>
      <c r="W128" s="116">
        <v>1.1764705882352941E-2</v>
      </c>
      <c r="X128" s="114">
        <v>34</v>
      </c>
      <c r="Y128" s="115">
        <v>400</v>
      </c>
      <c r="Z128" s="116">
        <v>0.12676056338028169</v>
      </c>
      <c r="AA128" s="115">
        <v>360</v>
      </c>
      <c r="AB128" s="115">
        <v>440</v>
      </c>
      <c r="AC128" s="116">
        <v>0.21212121212121213</v>
      </c>
      <c r="AD128" s="116">
        <v>4.2424242424242427E-2</v>
      </c>
      <c r="AE128" s="114">
        <v>143</v>
      </c>
      <c r="AF128" s="115">
        <v>435</v>
      </c>
      <c r="AG128" s="116">
        <v>1.1627906976744186E-2</v>
      </c>
      <c r="AH128" s="115">
        <v>380</v>
      </c>
      <c r="AI128" s="115">
        <v>500</v>
      </c>
      <c r="AJ128" s="116">
        <v>0.17567567567567569</v>
      </c>
      <c r="AK128" s="116">
        <v>3.5135135135135137E-2</v>
      </c>
      <c r="AL128" s="114">
        <v>46</v>
      </c>
      <c r="AM128" s="115">
        <v>600</v>
      </c>
      <c r="AN128" s="116">
        <v>-3.2258064516129031E-2</v>
      </c>
      <c r="AO128" s="115">
        <v>500</v>
      </c>
      <c r="AP128" s="115">
        <v>650</v>
      </c>
      <c r="AQ128" s="116">
        <v>0.21212121212121213</v>
      </c>
      <c r="AR128" s="116">
        <v>4.2424242424242427E-2</v>
      </c>
      <c r="AS128" s="81" t="s">
        <v>344</v>
      </c>
    </row>
    <row r="129" spans="1:45" ht="10" x14ac:dyDescent="0.2">
      <c r="B129" s="12" t="s">
        <v>261</v>
      </c>
      <c r="C129" s="114">
        <v>50</v>
      </c>
      <c r="D129" s="115">
        <v>228</v>
      </c>
      <c r="E129" s="116">
        <v>3.6363636363636362E-2</v>
      </c>
      <c r="F129" s="115">
        <v>220</v>
      </c>
      <c r="G129" s="115">
        <v>245</v>
      </c>
      <c r="H129" s="116">
        <v>0.16923076923076924</v>
      </c>
      <c r="I129" s="116">
        <v>3.3846153846153845E-2</v>
      </c>
      <c r="J129" s="114">
        <v>104</v>
      </c>
      <c r="K129" s="115">
        <v>330</v>
      </c>
      <c r="L129" s="116">
        <v>0</v>
      </c>
      <c r="M129" s="115">
        <v>310</v>
      </c>
      <c r="N129" s="115">
        <v>350</v>
      </c>
      <c r="O129" s="116">
        <v>0.17857142857142858</v>
      </c>
      <c r="P129" s="116">
        <v>3.5714285714285712E-2</v>
      </c>
      <c r="Q129" s="114">
        <v>82</v>
      </c>
      <c r="R129" s="115">
        <v>398</v>
      </c>
      <c r="S129" s="116">
        <v>2.0512820512820513E-2</v>
      </c>
      <c r="T129" s="115">
        <v>340</v>
      </c>
      <c r="U129" s="115">
        <v>430</v>
      </c>
      <c r="V129" s="116">
        <v>0.22085889570552147</v>
      </c>
      <c r="W129" s="116">
        <v>4.4171779141104296E-2</v>
      </c>
      <c r="X129" s="114">
        <v>56</v>
      </c>
      <c r="Y129" s="115">
        <v>340</v>
      </c>
      <c r="Z129" s="116">
        <v>3.0303030303030304E-2</v>
      </c>
      <c r="AA129" s="115">
        <v>310</v>
      </c>
      <c r="AB129" s="115">
        <v>360</v>
      </c>
      <c r="AC129" s="116">
        <v>0.21428571428571427</v>
      </c>
      <c r="AD129" s="116">
        <v>4.2857142857142858E-2</v>
      </c>
      <c r="AE129" s="114">
        <v>337</v>
      </c>
      <c r="AF129" s="115">
        <v>380</v>
      </c>
      <c r="AG129" s="116">
        <v>5.5555555555555552E-2</v>
      </c>
      <c r="AH129" s="115">
        <v>350</v>
      </c>
      <c r="AI129" s="115">
        <v>400</v>
      </c>
      <c r="AJ129" s="116">
        <v>0.1875</v>
      </c>
      <c r="AK129" s="116">
        <v>3.7499999999999999E-2</v>
      </c>
      <c r="AL129" s="114">
        <v>77</v>
      </c>
      <c r="AM129" s="115">
        <v>450</v>
      </c>
      <c r="AN129" s="116">
        <v>2.2727272727272728E-2</v>
      </c>
      <c r="AO129" s="115">
        <v>400</v>
      </c>
      <c r="AP129" s="115">
        <v>520</v>
      </c>
      <c r="AQ129" s="116">
        <v>0.125</v>
      </c>
      <c r="AR129" s="116">
        <v>2.5000000000000001E-2</v>
      </c>
      <c r="AS129" s="81" t="s">
        <v>344</v>
      </c>
    </row>
    <row r="130" spans="1:45" s="41" customFormat="1" ht="10.5" x14ac:dyDescent="0.25">
      <c r="B130" s="41" t="s">
        <v>37</v>
      </c>
      <c r="C130" s="114">
        <v>543</v>
      </c>
      <c r="D130" s="115">
        <v>260</v>
      </c>
      <c r="E130" s="116">
        <v>8.3333333333333329E-2</v>
      </c>
      <c r="F130" s="115">
        <v>220</v>
      </c>
      <c r="G130" s="115">
        <v>300</v>
      </c>
      <c r="H130" s="116">
        <v>0.26829268292682928</v>
      </c>
      <c r="I130" s="116">
        <v>5.365853658536586E-2</v>
      </c>
      <c r="J130" s="114">
        <v>1187</v>
      </c>
      <c r="K130" s="115">
        <v>330</v>
      </c>
      <c r="L130" s="116">
        <v>1.5384615384615385E-2</v>
      </c>
      <c r="M130" s="115">
        <v>300</v>
      </c>
      <c r="N130" s="115">
        <v>370</v>
      </c>
      <c r="O130" s="116">
        <v>0.17857142857142858</v>
      </c>
      <c r="P130" s="116">
        <v>3.5714285714285712E-2</v>
      </c>
      <c r="Q130" s="114">
        <v>403</v>
      </c>
      <c r="R130" s="115">
        <v>400</v>
      </c>
      <c r="S130" s="116">
        <v>2.564102564102564E-2</v>
      </c>
      <c r="T130" s="115">
        <v>350</v>
      </c>
      <c r="U130" s="115">
        <v>450</v>
      </c>
      <c r="V130" s="116">
        <v>0.17647058823529413</v>
      </c>
      <c r="W130" s="116">
        <v>3.5294117647058823E-2</v>
      </c>
      <c r="X130" s="114">
        <v>522</v>
      </c>
      <c r="Y130" s="115">
        <v>340</v>
      </c>
      <c r="Z130" s="116">
        <v>6.25E-2</v>
      </c>
      <c r="AA130" s="115">
        <v>300</v>
      </c>
      <c r="AB130" s="115">
        <v>380</v>
      </c>
      <c r="AC130" s="116">
        <v>0.21428571428571427</v>
      </c>
      <c r="AD130" s="116">
        <v>4.2857142857142858E-2</v>
      </c>
      <c r="AE130" s="114">
        <v>2372</v>
      </c>
      <c r="AF130" s="115">
        <v>380</v>
      </c>
      <c r="AG130" s="116">
        <v>2.7027027027027029E-2</v>
      </c>
      <c r="AH130" s="115">
        <v>340</v>
      </c>
      <c r="AI130" s="115">
        <v>420</v>
      </c>
      <c r="AJ130" s="116">
        <v>0.1875</v>
      </c>
      <c r="AK130" s="116">
        <v>3.7499999999999999E-2</v>
      </c>
      <c r="AL130" s="114">
        <v>852</v>
      </c>
      <c r="AM130" s="115">
        <v>460</v>
      </c>
      <c r="AN130" s="116">
        <v>2.2222222222222223E-2</v>
      </c>
      <c r="AO130" s="115">
        <v>420</v>
      </c>
      <c r="AP130" s="115">
        <v>520</v>
      </c>
      <c r="AQ130" s="116">
        <v>0.15</v>
      </c>
      <c r="AR130" s="116">
        <v>0.03</v>
      </c>
      <c r="AS130" s="81"/>
    </row>
    <row r="131" spans="1:45" ht="10" x14ac:dyDescent="0.2">
      <c r="A131" s="12" t="s">
        <v>0</v>
      </c>
      <c r="B131" s="12" t="s">
        <v>0</v>
      </c>
      <c r="C131" s="114">
        <v>77</v>
      </c>
      <c r="D131" s="115">
        <v>210</v>
      </c>
      <c r="E131" s="116">
        <v>0.10526315789473684</v>
      </c>
      <c r="F131" s="115">
        <v>190</v>
      </c>
      <c r="G131" s="115">
        <v>220</v>
      </c>
      <c r="H131" s="116">
        <v>0.23529411764705882</v>
      </c>
      <c r="I131" s="116">
        <v>4.7058823529411764E-2</v>
      </c>
      <c r="J131" s="114">
        <v>195</v>
      </c>
      <c r="K131" s="115">
        <v>270</v>
      </c>
      <c r="L131" s="116">
        <v>1.8867924528301886E-2</v>
      </c>
      <c r="M131" s="115">
        <v>245</v>
      </c>
      <c r="N131" s="115">
        <v>300</v>
      </c>
      <c r="O131" s="116">
        <v>0.125</v>
      </c>
      <c r="P131" s="116">
        <v>2.5000000000000001E-2</v>
      </c>
      <c r="Q131" s="114">
        <v>92</v>
      </c>
      <c r="R131" s="115">
        <v>330</v>
      </c>
      <c r="S131" s="116">
        <v>3.125E-2</v>
      </c>
      <c r="T131" s="115">
        <v>300</v>
      </c>
      <c r="U131" s="115">
        <v>350</v>
      </c>
      <c r="V131" s="116">
        <v>0.21323529411764705</v>
      </c>
      <c r="W131" s="116">
        <v>4.2647058823529413E-2</v>
      </c>
      <c r="X131" s="114">
        <v>231</v>
      </c>
      <c r="Y131" s="115">
        <v>290</v>
      </c>
      <c r="Z131" s="116">
        <v>3.5714285714285712E-2</v>
      </c>
      <c r="AA131" s="115">
        <v>265</v>
      </c>
      <c r="AB131" s="115">
        <v>315</v>
      </c>
      <c r="AC131" s="116">
        <v>0.16</v>
      </c>
      <c r="AD131" s="116">
        <v>3.2000000000000001E-2</v>
      </c>
      <c r="AE131" s="114">
        <v>751</v>
      </c>
      <c r="AF131" s="115">
        <v>330</v>
      </c>
      <c r="AG131" s="116">
        <v>0</v>
      </c>
      <c r="AH131" s="115">
        <v>300</v>
      </c>
      <c r="AI131" s="115">
        <v>360</v>
      </c>
      <c r="AJ131" s="116">
        <v>0.17857142857142858</v>
      </c>
      <c r="AK131" s="116">
        <v>3.5714285714285712E-2</v>
      </c>
      <c r="AL131" s="114">
        <v>242</v>
      </c>
      <c r="AM131" s="115">
        <v>400</v>
      </c>
      <c r="AN131" s="116">
        <v>0</v>
      </c>
      <c r="AO131" s="115">
        <v>360</v>
      </c>
      <c r="AP131" s="115">
        <v>460</v>
      </c>
      <c r="AQ131" s="116">
        <v>0.14285714285714285</v>
      </c>
      <c r="AR131" s="116">
        <v>2.8571428571428571E-2</v>
      </c>
      <c r="AS131" s="81" t="s">
        <v>344</v>
      </c>
    </row>
    <row r="132" spans="1:45" ht="10" x14ac:dyDescent="0.2">
      <c r="B132" s="12" t="s">
        <v>262</v>
      </c>
      <c r="C132" s="114" t="s">
        <v>41</v>
      </c>
      <c r="D132" s="115" t="s">
        <v>41</v>
      </c>
      <c r="E132" s="116" t="s">
        <v>41</v>
      </c>
      <c r="F132" s="115" t="s">
        <v>41</v>
      </c>
      <c r="G132" s="115" t="s">
        <v>41</v>
      </c>
      <c r="H132" s="116" t="s">
        <v>41</v>
      </c>
      <c r="I132" s="116" t="s">
        <v>41</v>
      </c>
      <c r="J132" s="114">
        <v>16</v>
      </c>
      <c r="K132" s="115">
        <v>270</v>
      </c>
      <c r="L132" s="116">
        <v>8.8709677419354843E-2</v>
      </c>
      <c r="M132" s="115">
        <v>243</v>
      </c>
      <c r="N132" s="115">
        <v>300</v>
      </c>
      <c r="O132" s="116">
        <v>0.125</v>
      </c>
      <c r="P132" s="116">
        <v>2.5000000000000001E-2</v>
      </c>
      <c r="Q132" s="114">
        <v>21</v>
      </c>
      <c r="R132" s="115">
        <v>330</v>
      </c>
      <c r="S132" s="116">
        <v>3.125E-2</v>
      </c>
      <c r="T132" s="115">
        <v>320</v>
      </c>
      <c r="U132" s="115">
        <v>350</v>
      </c>
      <c r="V132" s="116">
        <v>0.11864406779661017</v>
      </c>
      <c r="W132" s="116">
        <v>2.3728813559322035E-2</v>
      </c>
      <c r="X132" s="114">
        <v>14</v>
      </c>
      <c r="Y132" s="115">
        <v>275</v>
      </c>
      <c r="Z132" s="116">
        <v>0.1</v>
      </c>
      <c r="AA132" s="115">
        <v>240</v>
      </c>
      <c r="AB132" s="115">
        <v>300</v>
      </c>
      <c r="AC132" s="116">
        <v>7.8431372549019607E-2</v>
      </c>
      <c r="AD132" s="116">
        <v>1.5686274509803921E-2</v>
      </c>
      <c r="AE132" s="114">
        <v>104</v>
      </c>
      <c r="AF132" s="115">
        <v>343</v>
      </c>
      <c r="AG132" s="116">
        <v>0</v>
      </c>
      <c r="AH132" s="115">
        <v>315</v>
      </c>
      <c r="AI132" s="115">
        <v>373</v>
      </c>
      <c r="AJ132" s="116">
        <v>0.1064516129032258</v>
      </c>
      <c r="AK132" s="116">
        <v>2.1290322580645161E-2</v>
      </c>
      <c r="AL132" s="114">
        <v>72</v>
      </c>
      <c r="AM132" s="115">
        <v>405</v>
      </c>
      <c r="AN132" s="116">
        <v>-3.5714285714285712E-2</v>
      </c>
      <c r="AO132" s="115">
        <v>373</v>
      </c>
      <c r="AP132" s="115">
        <v>450</v>
      </c>
      <c r="AQ132" s="116">
        <v>0.08</v>
      </c>
      <c r="AR132" s="116">
        <v>1.6E-2</v>
      </c>
      <c r="AS132" s="81" t="s">
        <v>344</v>
      </c>
    </row>
    <row r="133" spans="1:45" ht="10" x14ac:dyDescent="0.2">
      <c r="B133" s="12" t="s">
        <v>263</v>
      </c>
      <c r="C133" s="114">
        <v>38</v>
      </c>
      <c r="D133" s="115">
        <v>218</v>
      </c>
      <c r="E133" s="116">
        <v>-0.128</v>
      </c>
      <c r="F133" s="115">
        <v>175</v>
      </c>
      <c r="G133" s="115">
        <v>352</v>
      </c>
      <c r="H133" s="116">
        <v>0.24571428571428572</v>
      </c>
      <c r="I133" s="116">
        <v>4.9142857142857141E-2</v>
      </c>
      <c r="J133" s="114">
        <v>131</v>
      </c>
      <c r="K133" s="115">
        <v>260</v>
      </c>
      <c r="L133" s="116">
        <v>0.04</v>
      </c>
      <c r="M133" s="115">
        <v>250</v>
      </c>
      <c r="N133" s="115">
        <v>275</v>
      </c>
      <c r="O133" s="116">
        <v>0.13043478260869565</v>
      </c>
      <c r="P133" s="116">
        <v>2.6086956521739129E-2</v>
      </c>
      <c r="Q133" s="114">
        <v>40</v>
      </c>
      <c r="R133" s="115">
        <v>300</v>
      </c>
      <c r="S133" s="116">
        <v>3.4482758620689655E-2</v>
      </c>
      <c r="T133" s="115">
        <v>280</v>
      </c>
      <c r="U133" s="115">
        <v>320</v>
      </c>
      <c r="V133" s="116">
        <v>0.1111111111111111</v>
      </c>
      <c r="W133" s="116">
        <v>2.222222222222222E-2</v>
      </c>
      <c r="X133" s="114">
        <v>76</v>
      </c>
      <c r="Y133" s="115">
        <v>273</v>
      </c>
      <c r="Z133" s="116">
        <v>-3.6496350364963502E-3</v>
      </c>
      <c r="AA133" s="115">
        <v>260</v>
      </c>
      <c r="AB133" s="115">
        <v>293</v>
      </c>
      <c r="AC133" s="116">
        <v>0.13750000000000001</v>
      </c>
      <c r="AD133" s="116">
        <v>2.7500000000000004E-2</v>
      </c>
      <c r="AE133" s="114">
        <v>341</v>
      </c>
      <c r="AF133" s="115">
        <v>320</v>
      </c>
      <c r="AG133" s="116">
        <v>3.2258064516129031E-2</v>
      </c>
      <c r="AH133" s="115">
        <v>300</v>
      </c>
      <c r="AI133" s="115">
        <v>370</v>
      </c>
      <c r="AJ133" s="116">
        <v>0.18518518518518517</v>
      </c>
      <c r="AK133" s="116">
        <v>3.7037037037037035E-2</v>
      </c>
      <c r="AL133" s="114">
        <v>252</v>
      </c>
      <c r="AM133" s="115">
        <v>385</v>
      </c>
      <c r="AN133" s="116">
        <v>1.3157894736842105E-2</v>
      </c>
      <c r="AO133" s="115">
        <v>370</v>
      </c>
      <c r="AP133" s="115">
        <v>400</v>
      </c>
      <c r="AQ133" s="116">
        <v>0.11594202898550725</v>
      </c>
      <c r="AR133" s="116">
        <v>2.318840579710145E-2</v>
      </c>
      <c r="AS133" s="81" t="s">
        <v>344</v>
      </c>
    </row>
    <row r="134" spans="1:45" ht="10" x14ac:dyDescent="0.2">
      <c r="B134" s="12" t="s">
        <v>264</v>
      </c>
      <c r="C134" s="114">
        <v>72</v>
      </c>
      <c r="D134" s="115">
        <v>180</v>
      </c>
      <c r="E134" s="116">
        <v>0</v>
      </c>
      <c r="F134" s="115">
        <v>165</v>
      </c>
      <c r="G134" s="115">
        <v>200</v>
      </c>
      <c r="H134" s="116">
        <v>0.125</v>
      </c>
      <c r="I134" s="116">
        <v>2.5000000000000001E-2</v>
      </c>
      <c r="J134" s="114">
        <v>113</v>
      </c>
      <c r="K134" s="115">
        <v>270</v>
      </c>
      <c r="L134" s="116">
        <v>0.08</v>
      </c>
      <c r="M134" s="115">
        <v>249</v>
      </c>
      <c r="N134" s="115">
        <v>310</v>
      </c>
      <c r="O134" s="116">
        <v>0.17391304347826086</v>
      </c>
      <c r="P134" s="116">
        <v>3.4782608695652174E-2</v>
      </c>
      <c r="Q134" s="114">
        <v>42</v>
      </c>
      <c r="R134" s="115">
        <v>340</v>
      </c>
      <c r="S134" s="116">
        <v>3.0303030303030304E-2</v>
      </c>
      <c r="T134" s="115">
        <v>315</v>
      </c>
      <c r="U134" s="115">
        <v>355</v>
      </c>
      <c r="V134" s="116">
        <v>0.13333333333333333</v>
      </c>
      <c r="W134" s="116">
        <v>2.6666666666666665E-2</v>
      </c>
      <c r="X134" s="114">
        <v>81</v>
      </c>
      <c r="Y134" s="115">
        <v>280</v>
      </c>
      <c r="Z134" s="116">
        <v>0</v>
      </c>
      <c r="AA134" s="115">
        <v>250</v>
      </c>
      <c r="AB134" s="115">
        <v>320</v>
      </c>
      <c r="AC134" s="116">
        <v>0.12</v>
      </c>
      <c r="AD134" s="116">
        <v>2.4E-2</v>
      </c>
      <c r="AE134" s="114">
        <v>582</v>
      </c>
      <c r="AF134" s="115">
        <v>340</v>
      </c>
      <c r="AG134" s="116">
        <v>3.0303030303030304E-2</v>
      </c>
      <c r="AH134" s="115">
        <v>310</v>
      </c>
      <c r="AI134" s="115">
        <v>380</v>
      </c>
      <c r="AJ134" s="116">
        <v>0.17241379310344829</v>
      </c>
      <c r="AK134" s="116">
        <v>3.4482758620689655E-2</v>
      </c>
      <c r="AL134" s="114">
        <v>491</v>
      </c>
      <c r="AM134" s="115">
        <v>400</v>
      </c>
      <c r="AN134" s="116">
        <v>0</v>
      </c>
      <c r="AO134" s="115">
        <v>380</v>
      </c>
      <c r="AP134" s="115">
        <v>430</v>
      </c>
      <c r="AQ134" s="116">
        <v>0.1111111111111111</v>
      </c>
      <c r="AR134" s="116">
        <v>2.222222222222222E-2</v>
      </c>
      <c r="AS134" s="81" t="s">
        <v>344</v>
      </c>
    </row>
    <row r="135" spans="1:45" s="41" customFormat="1" ht="10.5" x14ac:dyDescent="0.25">
      <c r="B135" s="41" t="s">
        <v>37</v>
      </c>
      <c r="C135" s="114">
        <v>188</v>
      </c>
      <c r="D135" s="115">
        <v>195</v>
      </c>
      <c r="E135" s="116">
        <v>2.6315789473684209E-2</v>
      </c>
      <c r="F135" s="115">
        <v>173</v>
      </c>
      <c r="G135" s="115">
        <v>220</v>
      </c>
      <c r="H135" s="116">
        <v>0.18181818181818182</v>
      </c>
      <c r="I135" s="116">
        <v>3.6363636363636362E-2</v>
      </c>
      <c r="J135" s="114">
        <v>455</v>
      </c>
      <c r="K135" s="115">
        <v>270</v>
      </c>
      <c r="L135" s="116">
        <v>3.8461538461538464E-2</v>
      </c>
      <c r="M135" s="115">
        <v>245</v>
      </c>
      <c r="N135" s="115">
        <v>295</v>
      </c>
      <c r="O135" s="116">
        <v>0.17391304347826086</v>
      </c>
      <c r="P135" s="116">
        <v>3.4782608695652174E-2</v>
      </c>
      <c r="Q135" s="114">
        <v>195</v>
      </c>
      <c r="R135" s="115">
        <v>325</v>
      </c>
      <c r="S135" s="116">
        <v>3.1746031746031744E-2</v>
      </c>
      <c r="T135" s="115">
        <v>300</v>
      </c>
      <c r="U135" s="115">
        <v>350</v>
      </c>
      <c r="V135" s="116">
        <v>0.16071428571428573</v>
      </c>
      <c r="W135" s="116">
        <v>3.2142857142857147E-2</v>
      </c>
      <c r="X135" s="114">
        <v>402</v>
      </c>
      <c r="Y135" s="115">
        <v>280</v>
      </c>
      <c r="Z135" s="116">
        <v>0</v>
      </c>
      <c r="AA135" s="115">
        <v>260</v>
      </c>
      <c r="AB135" s="115">
        <v>310</v>
      </c>
      <c r="AC135" s="116">
        <v>0.14285714285714285</v>
      </c>
      <c r="AD135" s="116">
        <v>2.8571428571428571E-2</v>
      </c>
      <c r="AE135" s="114">
        <v>1778</v>
      </c>
      <c r="AF135" s="115">
        <v>330</v>
      </c>
      <c r="AG135" s="116">
        <v>1.5384615384615385E-2</v>
      </c>
      <c r="AH135" s="115">
        <v>300</v>
      </c>
      <c r="AI135" s="115">
        <v>370</v>
      </c>
      <c r="AJ135" s="116">
        <v>0.17857142857142858</v>
      </c>
      <c r="AK135" s="116">
        <v>3.5714285714285712E-2</v>
      </c>
      <c r="AL135" s="114">
        <v>1057</v>
      </c>
      <c r="AM135" s="115">
        <v>400</v>
      </c>
      <c r="AN135" s="116">
        <v>1.2658227848101266E-2</v>
      </c>
      <c r="AO135" s="115">
        <v>370</v>
      </c>
      <c r="AP135" s="115">
        <v>430</v>
      </c>
      <c r="AQ135" s="116">
        <v>0.14285714285714285</v>
      </c>
      <c r="AR135" s="116">
        <v>2.8571428571428571E-2</v>
      </c>
      <c r="AS135" s="81"/>
    </row>
    <row r="136" spans="1:45" ht="10" x14ac:dyDescent="0.2">
      <c r="A136" s="12" t="s">
        <v>265</v>
      </c>
      <c r="B136" s="12" t="s">
        <v>265</v>
      </c>
      <c r="C136" s="114">
        <v>35</v>
      </c>
      <c r="D136" s="115">
        <v>230</v>
      </c>
      <c r="E136" s="116">
        <v>4.5454545454545456E-2</v>
      </c>
      <c r="F136" s="115">
        <v>180</v>
      </c>
      <c r="G136" s="115">
        <v>275</v>
      </c>
      <c r="H136" s="116">
        <v>0.4375</v>
      </c>
      <c r="I136" s="116">
        <v>8.7499999999999994E-2</v>
      </c>
      <c r="J136" s="114">
        <v>81</v>
      </c>
      <c r="K136" s="115">
        <v>290</v>
      </c>
      <c r="L136" s="116">
        <v>7.407407407407407E-2</v>
      </c>
      <c r="M136" s="115">
        <v>245</v>
      </c>
      <c r="N136" s="115">
        <v>330</v>
      </c>
      <c r="O136" s="116">
        <v>0.24463519313304721</v>
      </c>
      <c r="P136" s="116">
        <v>4.8927038626609444E-2</v>
      </c>
      <c r="Q136" s="114">
        <v>20</v>
      </c>
      <c r="R136" s="115">
        <v>410</v>
      </c>
      <c r="S136" s="116">
        <v>7.0496083550913843E-2</v>
      </c>
      <c r="T136" s="115">
        <v>365</v>
      </c>
      <c r="U136" s="115">
        <v>458</v>
      </c>
      <c r="V136" s="116">
        <v>7.8947368421052627E-2</v>
      </c>
      <c r="W136" s="116">
        <v>1.5789473684210527E-2</v>
      </c>
      <c r="X136" s="114">
        <v>55</v>
      </c>
      <c r="Y136" s="115">
        <v>340</v>
      </c>
      <c r="Z136" s="116">
        <v>0.11475409836065574</v>
      </c>
      <c r="AA136" s="115">
        <v>290</v>
      </c>
      <c r="AB136" s="115">
        <v>380</v>
      </c>
      <c r="AC136" s="116">
        <v>0.30769230769230771</v>
      </c>
      <c r="AD136" s="116">
        <v>6.1538461538461542E-2</v>
      </c>
      <c r="AE136" s="114">
        <v>169</v>
      </c>
      <c r="AF136" s="115">
        <v>350</v>
      </c>
      <c r="AG136" s="116">
        <v>0</v>
      </c>
      <c r="AH136" s="115">
        <v>320</v>
      </c>
      <c r="AI136" s="115">
        <v>350</v>
      </c>
      <c r="AJ136" s="116">
        <v>0.20689655172413793</v>
      </c>
      <c r="AK136" s="116">
        <v>4.1379310344827586E-2</v>
      </c>
      <c r="AL136" s="114">
        <v>30</v>
      </c>
      <c r="AM136" s="115">
        <v>400</v>
      </c>
      <c r="AN136" s="116">
        <v>5.2631578947368418E-2</v>
      </c>
      <c r="AO136" s="115">
        <v>350</v>
      </c>
      <c r="AP136" s="115">
        <v>450</v>
      </c>
      <c r="AQ136" s="116">
        <v>0.16618075801749271</v>
      </c>
      <c r="AR136" s="116">
        <v>3.3236151603498541E-2</v>
      </c>
      <c r="AS136" s="81" t="s">
        <v>344</v>
      </c>
    </row>
    <row r="137" spans="1:45" ht="10" x14ac:dyDescent="0.2">
      <c r="B137" s="12" t="s">
        <v>266</v>
      </c>
      <c r="C137" s="114">
        <v>35</v>
      </c>
      <c r="D137" s="115">
        <v>200</v>
      </c>
      <c r="E137" s="116">
        <v>6.3829787234042548E-2</v>
      </c>
      <c r="F137" s="115">
        <v>160</v>
      </c>
      <c r="G137" s="115">
        <v>220</v>
      </c>
      <c r="H137" s="116">
        <v>0.17647058823529413</v>
      </c>
      <c r="I137" s="116">
        <v>3.5294117647058823E-2</v>
      </c>
      <c r="J137" s="114">
        <v>212</v>
      </c>
      <c r="K137" s="115">
        <v>270</v>
      </c>
      <c r="L137" s="116">
        <v>0</v>
      </c>
      <c r="M137" s="115">
        <v>250</v>
      </c>
      <c r="N137" s="115">
        <v>290</v>
      </c>
      <c r="O137" s="116">
        <v>0.14893617021276595</v>
      </c>
      <c r="P137" s="116">
        <v>2.9787234042553189E-2</v>
      </c>
      <c r="Q137" s="114">
        <v>66</v>
      </c>
      <c r="R137" s="115">
        <v>348</v>
      </c>
      <c r="S137" s="116">
        <v>5.4545454545454543E-2</v>
      </c>
      <c r="T137" s="115">
        <v>307</v>
      </c>
      <c r="U137" s="115">
        <v>390</v>
      </c>
      <c r="V137" s="116">
        <v>0.24285714285714285</v>
      </c>
      <c r="W137" s="116">
        <v>4.8571428571428571E-2</v>
      </c>
      <c r="X137" s="114">
        <v>70</v>
      </c>
      <c r="Y137" s="115">
        <v>283</v>
      </c>
      <c r="Z137" s="116">
        <v>1.0714285714285714E-2</v>
      </c>
      <c r="AA137" s="115">
        <v>275</v>
      </c>
      <c r="AB137" s="115">
        <v>320</v>
      </c>
      <c r="AC137" s="116">
        <v>0.10980392156862745</v>
      </c>
      <c r="AD137" s="116">
        <v>2.1960784313725491E-2</v>
      </c>
      <c r="AE137" s="114">
        <v>337</v>
      </c>
      <c r="AF137" s="115">
        <v>350</v>
      </c>
      <c r="AG137" s="116">
        <v>6.0606060606060608E-2</v>
      </c>
      <c r="AH137" s="115">
        <v>320</v>
      </c>
      <c r="AI137" s="115">
        <v>360</v>
      </c>
      <c r="AJ137" s="116">
        <v>0.20689655172413793</v>
      </c>
      <c r="AK137" s="116">
        <v>4.1379310344827586E-2</v>
      </c>
      <c r="AL137" s="114">
        <v>114</v>
      </c>
      <c r="AM137" s="115">
        <v>420</v>
      </c>
      <c r="AN137" s="116">
        <v>0.05</v>
      </c>
      <c r="AO137" s="115">
        <v>360</v>
      </c>
      <c r="AP137" s="115">
        <v>450</v>
      </c>
      <c r="AQ137" s="116">
        <v>0.2</v>
      </c>
      <c r="AR137" s="116">
        <v>0.04</v>
      </c>
      <c r="AS137" s="81" t="s">
        <v>344</v>
      </c>
    </row>
    <row r="138" spans="1:45" ht="10" x14ac:dyDescent="0.2">
      <c r="B138" s="12" t="s">
        <v>267</v>
      </c>
      <c r="C138" s="114">
        <v>13</v>
      </c>
      <c r="D138" s="115">
        <v>200</v>
      </c>
      <c r="E138" s="116">
        <v>5.2631578947368418E-2</v>
      </c>
      <c r="F138" s="115">
        <v>180</v>
      </c>
      <c r="G138" s="115">
        <v>235</v>
      </c>
      <c r="H138" s="116">
        <v>0.21212121212121213</v>
      </c>
      <c r="I138" s="116">
        <v>4.2424242424242427E-2</v>
      </c>
      <c r="J138" s="114">
        <v>83</v>
      </c>
      <c r="K138" s="115">
        <v>275</v>
      </c>
      <c r="L138" s="116">
        <v>1.8518518518518517E-2</v>
      </c>
      <c r="M138" s="115">
        <v>240</v>
      </c>
      <c r="N138" s="115">
        <v>300</v>
      </c>
      <c r="O138" s="116">
        <v>0.1</v>
      </c>
      <c r="P138" s="116">
        <v>0.02</v>
      </c>
      <c r="Q138" s="114">
        <v>51</v>
      </c>
      <c r="R138" s="115">
        <v>340</v>
      </c>
      <c r="S138" s="116">
        <v>6.25E-2</v>
      </c>
      <c r="T138" s="115">
        <v>320</v>
      </c>
      <c r="U138" s="115">
        <v>350</v>
      </c>
      <c r="V138" s="116">
        <v>0.19298245614035087</v>
      </c>
      <c r="W138" s="116">
        <v>3.8596491228070171E-2</v>
      </c>
      <c r="X138" s="114">
        <v>41</v>
      </c>
      <c r="Y138" s="115">
        <v>280</v>
      </c>
      <c r="Z138" s="116">
        <v>1.8181818181818181E-2</v>
      </c>
      <c r="AA138" s="115">
        <v>268</v>
      </c>
      <c r="AB138" s="115">
        <v>300</v>
      </c>
      <c r="AC138" s="116">
        <v>0.16666666666666666</v>
      </c>
      <c r="AD138" s="116">
        <v>3.3333333333333333E-2</v>
      </c>
      <c r="AE138" s="114">
        <v>270</v>
      </c>
      <c r="AF138" s="115">
        <v>350</v>
      </c>
      <c r="AG138" s="116">
        <v>9.375E-2</v>
      </c>
      <c r="AH138" s="115">
        <v>320</v>
      </c>
      <c r="AI138" s="115">
        <v>390</v>
      </c>
      <c r="AJ138" s="116">
        <v>0.22807017543859648</v>
      </c>
      <c r="AK138" s="116">
        <v>4.5614035087719294E-2</v>
      </c>
      <c r="AL138" s="114">
        <v>79</v>
      </c>
      <c r="AM138" s="115">
        <v>410</v>
      </c>
      <c r="AN138" s="116">
        <v>7.8947368421052627E-2</v>
      </c>
      <c r="AO138" s="115">
        <v>390</v>
      </c>
      <c r="AP138" s="115">
        <v>450</v>
      </c>
      <c r="AQ138" s="116">
        <v>0.24242424242424243</v>
      </c>
      <c r="AR138" s="116">
        <v>4.8484848484848485E-2</v>
      </c>
      <c r="AS138" s="81" t="s">
        <v>344</v>
      </c>
    </row>
    <row r="139" spans="1:45" ht="10" x14ac:dyDescent="0.2">
      <c r="B139" s="12" t="s">
        <v>268</v>
      </c>
      <c r="C139" s="114">
        <v>16</v>
      </c>
      <c r="D139" s="115">
        <v>220</v>
      </c>
      <c r="E139" s="116">
        <v>0.15789473684210525</v>
      </c>
      <c r="F139" s="115">
        <v>210</v>
      </c>
      <c r="G139" s="115">
        <v>350</v>
      </c>
      <c r="H139" s="116">
        <v>0.25714285714285712</v>
      </c>
      <c r="I139" s="116">
        <v>5.1428571428571421E-2</v>
      </c>
      <c r="J139" s="114">
        <v>120</v>
      </c>
      <c r="K139" s="115">
        <v>270</v>
      </c>
      <c r="L139" s="116">
        <v>0</v>
      </c>
      <c r="M139" s="115">
        <v>250</v>
      </c>
      <c r="N139" s="115">
        <v>300</v>
      </c>
      <c r="O139" s="116">
        <v>0.125</v>
      </c>
      <c r="P139" s="116">
        <v>2.5000000000000001E-2</v>
      </c>
      <c r="Q139" s="114">
        <v>49</v>
      </c>
      <c r="R139" s="115">
        <v>320</v>
      </c>
      <c r="S139" s="116">
        <v>6.6666666666666666E-2</v>
      </c>
      <c r="T139" s="115">
        <v>280</v>
      </c>
      <c r="U139" s="115">
        <v>350</v>
      </c>
      <c r="V139" s="116">
        <v>0.18518518518518517</v>
      </c>
      <c r="W139" s="116">
        <v>3.7037037037037035E-2</v>
      </c>
      <c r="X139" s="114">
        <v>69</v>
      </c>
      <c r="Y139" s="115">
        <v>290</v>
      </c>
      <c r="Z139" s="116">
        <v>5.4545454545454543E-2</v>
      </c>
      <c r="AA139" s="115">
        <v>260</v>
      </c>
      <c r="AB139" s="115">
        <v>320</v>
      </c>
      <c r="AC139" s="116">
        <v>0.20833333333333334</v>
      </c>
      <c r="AD139" s="116">
        <v>4.1666666666666671E-2</v>
      </c>
      <c r="AE139" s="114">
        <v>345</v>
      </c>
      <c r="AF139" s="115">
        <v>330</v>
      </c>
      <c r="AG139" s="116">
        <v>3.125E-2</v>
      </c>
      <c r="AH139" s="115">
        <v>300</v>
      </c>
      <c r="AI139" s="115">
        <v>350</v>
      </c>
      <c r="AJ139" s="116">
        <v>0.17857142857142858</v>
      </c>
      <c r="AK139" s="116">
        <v>3.5714285714285712E-2</v>
      </c>
      <c r="AL139" s="114">
        <v>181</v>
      </c>
      <c r="AM139" s="115">
        <v>380</v>
      </c>
      <c r="AN139" s="116">
        <v>8.5714285714285715E-2</v>
      </c>
      <c r="AO139" s="115">
        <v>350</v>
      </c>
      <c r="AP139" s="115">
        <v>430</v>
      </c>
      <c r="AQ139" s="116">
        <v>0.1875</v>
      </c>
      <c r="AR139" s="116">
        <v>3.7499999999999999E-2</v>
      </c>
      <c r="AS139" s="81" t="s">
        <v>344</v>
      </c>
    </row>
    <row r="140" spans="1:45" s="41" customFormat="1" ht="10.5" x14ac:dyDescent="0.25">
      <c r="B140" s="41" t="s">
        <v>37</v>
      </c>
      <c r="C140" s="114">
        <v>99</v>
      </c>
      <c r="D140" s="115">
        <v>220</v>
      </c>
      <c r="E140" s="116">
        <v>0.12820512820512819</v>
      </c>
      <c r="F140" s="115">
        <v>180</v>
      </c>
      <c r="G140" s="115">
        <v>250</v>
      </c>
      <c r="H140" s="116">
        <v>0.29411764705882354</v>
      </c>
      <c r="I140" s="116">
        <v>5.8823529411764705E-2</v>
      </c>
      <c r="J140" s="114">
        <v>496</v>
      </c>
      <c r="K140" s="115">
        <v>270</v>
      </c>
      <c r="L140" s="116">
        <v>0</v>
      </c>
      <c r="M140" s="115">
        <v>250</v>
      </c>
      <c r="N140" s="115">
        <v>300</v>
      </c>
      <c r="O140" s="116">
        <v>0.125</v>
      </c>
      <c r="P140" s="116">
        <v>2.5000000000000001E-2</v>
      </c>
      <c r="Q140" s="114">
        <v>186</v>
      </c>
      <c r="R140" s="115">
        <v>340</v>
      </c>
      <c r="S140" s="116">
        <v>6.25E-2</v>
      </c>
      <c r="T140" s="115">
        <v>307</v>
      </c>
      <c r="U140" s="115">
        <v>360</v>
      </c>
      <c r="V140" s="116">
        <v>0.21428571428571427</v>
      </c>
      <c r="W140" s="116">
        <v>4.2857142857142858E-2</v>
      </c>
      <c r="X140" s="114">
        <v>235</v>
      </c>
      <c r="Y140" s="115">
        <v>290</v>
      </c>
      <c r="Z140" s="116">
        <v>3.5714285714285712E-2</v>
      </c>
      <c r="AA140" s="115">
        <v>270</v>
      </c>
      <c r="AB140" s="115">
        <v>330</v>
      </c>
      <c r="AC140" s="116">
        <v>0.16</v>
      </c>
      <c r="AD140" s="116">
        <v>3.2000000000000001E-2</v>
      </c>
      <c r="AE140" s="114">
        <v>1121</v>
      </c>
      <c r="AF140" s="115">
        <v>340</v>
      </c>
      <c r="AG140" s="116">
        <v>3.0303030303030304E-2</v>
      </c>
      <c r="AH140" s="115">
        <v>310</v>
      </c>
      <c r="AI140" s="115">
        <v>360</v>
      </c>
      <c r="AJ140" s="116">
        <v>0.19298245614035087</v>
      </c>
      <c r="AK140" s="116">
        <v>3.8596491228070171E-2</v>
      </c>
      <c r="AL140" s="114">
        <v>404</v>
      </c>
      <c r="AM140" s="115">
        <v>400</v>
      </c>
      <c r="AN140" s="116">
        <v>8.1081081081081086E-2</v>
      </c>
      <c r="AO140" s="115">
        <v>360</v>
      </c>
      <c r="AP140" s="115">
        <v>445</v>
      </c>
      <c r="AQ140" s="116">
        <v>0.21212121212121213</v>
      </c>
      <c r="AR140" s="116">
        <v>4.2424242424242427E-2</v>
      </c>
      <c r="AS140" s="81"/>
    </row>
    <row r="141" spans="1:45" ht="10" x14ac:dyDescent="0.2">
      <c r="A141" s="12" t="s">
        <v>269</v>
      </c>
      <c r="B141" s="12" t="s">
        <v>270</v>
      </c>
      <c r="C141" s="114">
        <v>16</v>
      </c>
      <c r="D141" s="115">
        <v>220</v>
      </c>
      <c r="E141" s="116">
        <v>0.15789473684210525</v>
      </c>
      <c r="F141" s="115">
        <v>185</v>
      </c>
      <c r="G141" s="115">
        <v>220</v>
      </c>
      <c r="H141" s="116">
        <v>0.22222222222222221</v>
      </c>
      <c r="I141" s="116">
        <v>4.4444444444444439E-2</v>
      </c>
      <c r="J141" s="114">
        <v>79</v>
      </c>
      <c r="K141" s="115">
        <v>270</v>
      </c>
      <c r="L141" s="116">
        <v>0.08</v>
      </c>
      <c r="M141" s="115">
        <v>250</v>
      </c>
      <c r="N141" s="115">
        <v>285</v>
      </c>
      <c r="O141" s="116">
        <v>0.17391304347826086</v>
      </c>
      <c r="P141" s="116">
        <v>3.4782608695652174E-2</v>
      </c>
      <c r="Q141" s="114">
        <v>14</v>
      </c>
      <c r="R141" s="115">
        <v>320</v>
      </c>
      <c r="S141" s="116">
        <v>6.6666666666666666E-2</v>
      </c>
      <c r="T141" s="115">
        <v>260</v>
      </c>
      <c r="U141" s="115">
        <v>350</v>
      </c>
      <c r="V141" s="116">
        <v>6.6666666666666666E-2</v>
      </c>
      <c r="W141" s="116">
        <v>1.3333333333333332E-2</v>
      </c>
      <c r="X141" s="114">
        <v>21</v>
      </c>
      <c r="Y141" s="115">
        <v>280</v>
      </c>
      <c r="Z141" s="116">
        <v>7.1942446043165471E-3</v>
      </c>
      <c r="AA141" s="115">
        <v>260</v>
      </c>
      <c r="AB141" s="115">
        <v>290</v>
      </c>
      <c r="AC141" s="116">
        <v>0.16666666666666666</v>
      </c>
      <c r="AD141" s="116">
        <v>3.3333333333333333E-2</v>
      </c>
      <c r="AE141" s="114">
        <v>171</v>
      </c>
      <c r="AF141" s="115">
        <v>330</v>
      </c>
      <c r="AG141" s="116">
        <v>3.125E-2</v>
      </c>
      <c r="AH141" s="115">
        <v>310</v>
      </c>
      <c r="AI141" s="115">
        <v>390</v>
      </c>
      <c r="AJ141" s="116">
        <v>0.13793103448275862</v>
      </c>
      <c r="AK141" s="116">
        <v>2.7586206896551724E-2</v>
      </c>
      <c r="AL141" s="114">
        <v>65</v>
      </c>
      <c r="AM141" s="115">
        <v>410</v>
      </c>
      <c r="AN141" s="116">
        <v>5.128205128205128E-2</v>
      </c>
      <c r="AO141" s="115">
        <v>390</v>
      </c>
      <c r="AP141" s="115">
        <v>440</v>
      </c>
      <c r="AQ141" s="116">
        <v>0.1388888888888889</v>
      </c>
      <c r="AR141" s="116">
        <v>2.777777777777778E-2</v>
      </c>
      <c r="AS141" s="81" t="s">
        <v>344</v>
      </c>
    </row>
    <row r="142" spans="1:45" ht="10" x14ac:dyDescent="0.2">
      <c r="B142" s="12" t="s">
        <v>70</v>
      </c>
      <c r="C142" s="114">
        <v>23</v>
      </c>
      <c r="D142" s="115">
        <v>180</v>
      </c>
      <c r="E142" s="116">
        <v>-4.2553191489361701E-2</v>
      </c>
      <c r="F142" s="115">
        <v>169</v>
      </c>
      <c r="G142" s="115">
        <v>250</v>
      </c>
      <c r="H142" s="116">
        <v>0.2</v>
      </c>
      <c r="I142" s="116">
        <v>0.04</v>
      </c>
      <c r="J142" s="114">
        <v>90</v>
      </c>
      <c r="K142" s="115">
        <v>260</v>
      </c>
      <c r="L142" s="116">
        <v>8.3333333333333329E-2</v>
      </c>
      <c r="M142" s="115">
        <v>230</v>
      </c>
      <c r="N142" s="115">
        <v>300</v>
      </c>
      <c r="O142" s="116">
        <v>0.34715025906735753</v>
      </c>
      <c r="P142" s="116">
        <v>6.9430051813471505E-2</v>
      </c>
      <c r="Q142" s="114">
        <v>11</v>
      </c>
      <c r="R142" s="115">
        <v>350</v>
      </c>
      <c r="S142" s="116">
        <v>0.20689655172413793</v>
      </c>
      <c r="T142" s="115">
        <v>330</v>
      </c>
      <c r="U142" s="115">
        <v>410</v>
      </c>
      <c r="V142" s="116">
        <v>0.33079847908745247</v>
      </c>
      <c r="W142" s="116">
        <v>6.6159695817490496E-2</v>
      </c>
      <c r="X142" s="114">
        <v>43</v>
      </c>
      <c r="Y142" s="115">
        <v>300</v>
      </c>
      <c r="Z142" s="116">
        <v>0.15384615384615385</v>
      </c>
      <c r="AA142" s="115">
        <v>250</v>
      </c>
      <c r="AB142" s="115">
        <v>320</v>
      </c>
      <c r="AC142" s="116">
        <v>0.46341463414634149</v>
      </c>
      <c r="AD142" s="116">
        <v>9.2682926829268292E-2</v>
      </c>
      <c r="AE142" s="114">
        <v>111</v>
      </c>
      <c r="AF142" s="115">
        <v>350</v>
      </c>
      <c r="AG142" s="116">
        <v>9.375E-2</v>
      </c>
      <c r="AH142" s="115">
        <v>310</v>
      </c>
      <c r="AI142" s="115">
        <v>360</v>
      </c>
      <c r="AJ142" s="116">
        <v>0.38339920948616601</v>
      </c>
      <c r="AK142" s="116">
        <v>7.6679841897233203E-2</v>
      </c>
      <c r="AL142" s="114">
        <v>48</v>
      </c>
      <c r="AM142" s="115">
        <v>400</v>
      </c>
      <c r="AN142" s="116">
        <v>5.8201058201058198E-2</v>
      </c>
      <c r="AO142" s="115">
        <v>360</v>
      </c>
      <c r="AP142" s="115">
        <v>470</v>
      </c>
      <c r="AQ142" s="116">
        <v>0.21212121212121213</v>
      </c>
      <c r="AR142" s="116">
        <v>4.2424242424242427E-2</v>
      </c>
      <c r="AS142" s="81" t="s">
        <v>344</v>
      </c>
    </row>
    <row r="143" spans="1:45" ht="10" x14ac:dyDescent="0.2">
      <c r="B143" s="12" t="s">
        <v>271</v>
      </c>
      <c r="C143" s="114" t="s">
        <v>41</v>
      </c>
      <c r="D143" s="115" t="s">
        <v>41</v>
      </c>
      <c r="E143" s="116" t="s">
        <v>41</v>
      </c>
      <c r="F143" s="115" t="s">
        <v>41</v>
      </c>
      <c r="G143" s="115" t="s">
        <v>41</v>
      </c>
      <c r="H143" s="116" t="s">
        <v>41</v>
      </c>
      <c r="I143" s="116" t="s">
        <v>41</v>
      </c>
      <c r="J143" s="114">
        <v>29</v>
      </c>
      <c r="K143" s="115">
        <v>310</v>
      </c>
      <c r="L143" s="116">
        <v>3.3333333333333333E-2</v>
      </c>
      <c r="M143" s="115">
        <v>300</v>
      </c>
      <c r="N143" s="115">
        <v>330</v>
      </c>
      <c r="O143" s="116">
        <v>0.16981132075471697</v>
      </c>
      <c r="P143" s="116">
        <v>3.3962264150943396E-2</v>
      </c>
      <c r="Q143" s="114" t="s">
        <v>41</v>
      </c>
      <c r="R143" s="115" t="s">
        <v>41</v>
      </c>
      <c r="S143" s="116" t="s">
        <v>41</v>
      </c>
      <c r="T143" s="115" t="s">
        <v>41</v>
      </c>
      <c r="U143" s="115" t="s">
        <v>41</v>
      </c>
      <c r="V143" s="116" t="s">
        <v>41</v>
      </c>
      <c r="W143" s="116" t="s">
        <v>41</v>
      </c>
      <c r="X143" s="114">
        <v>47</v>
      </c>
      <c r="Y143" s="115">
        <v>340</v>
      </c>
      <c r="Z143" s="116">
        <v>4.6153846153846156E-2</v>
      </c>
      <c r="AA143" s="115">
        <v>300</v>
      </c>
      <c r="AB143" s="115">
        <v>370</v>
      </c>
      <c r="AC143" s="116">
        <v>0.18055555555555555</v>
      </c>
      <c r="AD143" s="116">
        <v>3.6111111111111108E-2</v>
      </c>
      <c r="AE143" s="114">
        <v>96</v>
      </c>
      <c r="AF143" s="115">
        <v>375</v>
      </c>
      <c r="AG143" s="116">
        <v>7.1428571428571425E-2</v>
      </c>
      <c r="AH143" s="115">
        <v>343</v>
      </c>
      <c r="AI143" s="115">
        <v>420</v>
      </c>
      <c r="AJ143" s="116">
        <v>0.171875</v>
      </c>
      <c r="AK143" s="116">
        <v>3.4375000000000003E-2</v>
      </c>
      <c r="AL143" s="114">
        <v>17</v>
      </c>
      <c r="AM143" s="115">
        <v>440</v>
      </c>
      <c r="AN143" s="116">
        <v>7.3170731707317069E-2</v>
      </c>
      <c r="AO143" s="115">
        <v>420</v>
      </c>
      <c r="AP143" s="115">
        <v>450</v>
      </c>
      <c r="AQ143" s="116">
        <v>0.15789473684210525</v>
      </c>
      <c r="AR143" s="116">
        <v>3.1578947368421054E-2</v>
      </c>
      <c r="AS143" s="81" t="s">
        <v>344</v>
      </c>
    </row>
    <row r="144" spans="1:45" ht="10" x14ac:dyDescent="0.2">
      <c r="B144" s="12" t="s">
        <v>272</v>
      </c>
      <c r="C144" s="114">
        <v>21</v>
      </c>
      <c r="D144" s="115">
        <v>170</v>
      </c>
      <c r="E144" s="116">
        <v>-5.5555555555555552E-2</v>
      </c>
      <c r="F144" s="115">
        <v>165</v>
      </c>
      <c r="G144" s="115">
        <v>210</v>
      </c>
      <c r="H144" s="116">
        <v>-2.8571428571428571E-2</v>
      </c>
      <c r="I144" s="116">
        <v>-5.7142857142857143E-3</v>
      </c>
      <c r="J144" s="114">
        <v>82</v>
      </c>
      <c r="K144" s="115">
        <v>283</v>
      </c>
      <c r="L144" s="116">
        <v>1.0714285714285714E-2</v>
      </c>
      <c r="M144" s="115">
        <v>265</v>
      </c>
      <c r="N144" s="115">
        <v>325</v>
      </c>
      <c r="O144" s="116">
        <v>0.17916666666666667</v>
      </c>
      <c r="P144" s="116">
        <v>3.5833333333333335E-2</v>
      </c>
      <c r="Q144" s="114">
        <v>21</v>
      </c>
      <c r="R144" s="115">
        <v>385</v>
      </c>
      <c r="S144" s="116">
        <v>0.1</v>
      </c>
      <c r="T144" s="115">
        <v>330</v>
      </c>
      <c r="U144" s="115">
        <v>420</v>
      </c>
      <c r="V144" s="116">
        <v>0.30508474576271188</v>
      </c>
      <c r="W144" s="116">
        <v>6.1016949152542375E-2</v>
      </c>
      <c r="X144" s="114">
        <v>19</v>
      </c>
      <c r="Y144" s="115">
        <v>310</v>
      </c>
      <c r="Z144" s="116">
        <v>7.6388888888888895E-2</v>
      </c>
      <c r="AA144" s="115">
        <v>280</v>
      </c>
      <c r="AB144" s="115">
        <v>350</v>
      </c>
      <c r="AC144" s="116">
        <v>0.10714285714285714</v>
      </c>
      <c r="AD144" s="116">
        <v>2.1428571428571429E-2</v>
      </c>
      <c r="AE144" s="114">
        <v>167</v>
      </c>
      <c r="AF144" s="115">
        <v>360</v>
      </c>
      <c r="AG144" s="116">
        <v>2.8571428571428571E-2</v>
      </c>
      <c r="AH144" s="115">
        <v>320</v>
      </c>
      <c r="AI144" s="115">
        <v>400</v>
      </c>
      <c r="AJ144" s="116">
        <v>0.125</v>
      </c>
      <c r="AK144" s="116">
        <v>2.5000000000000001E-2</v>
      </c>
      <c r="AL144" s="114">
        <v>87</v>
      </c>
      <c r="AM144" s="115">
        <v>450</v>
      </c>
      <c r="AN144" s="116">
        <v>3.4482758620689655E-2</v>
      </c>
      <c r="AO144" s="115">
        <v>400</v>
      </c>
      <c r="AP144" s="115">
        <v>480</v>
      </c>
      <c r="AQ144" s="116">
        <v>0.13924050632911392</v>
      </c>
      <c r="AR144" s="116">
        <v>2.7848101265822784E-2</v>
      </c>
      <c r="AS144" s="81" t="s">
        <v>344</v>
      </c>
    </row>
    <row r="145" spans="2:45" ht="10" x14ac:dyDescent="0.2">
      <c r="B145" s="12" t="s">
        <v>273</v>
      </c>
      <c r="C145" s="114">
        <v>18</v>
      </c>
      <c r="D145" s="115">
        <v>165</v>
      </c>
      <c r="E145" s="116">
        <v>3.125E-2</v>
      </c>
      <c r="F145" s="115">
        <v>150</v>
      </c>
      <c r="G145" s="115">
        <v>180</v>
      </c>
      <c r="H145" s="116">
        <v>0.19565217391304349</v>
      </c>
      <c r="I145" s="116">
        <v>3.9130434782608699E-2</v>
      </c>
      <c r="J145" s="114">
        <v>38</v>
      </c>
      <c r="K145" s="115">
        <v>235</v>
      </c>
      <c r="L145" s="116">
        <v>-2.0833333333333332E-2</v>
      </c>
      <c r="M145" s="115">
        <v>200</v>
      </c>
      <c r="N145" s="115">
        <v>250</v>
      </c>
      <c r="O145" s="116">
        <v>0.30555555555555558</v>
      </c>
      <c r="P145" s="116">
        <v>6.1111111111111116E-2</v>
      </c>
      <c r="Q145" s="114" t="s">
        <v>41</v>
      </c>
      <c r="R145" s="115" t="s">
        <v>41</v>
      </c>
      <c r="S145" s="116" t="s">
        <v>41</v>
      </c>
      <c r="T145" s="115" t="s">
        <v>41</v>
      </c>
      <c r="U145" s="115" t="s">
        <v>41</v>
      </c>
      <c r="V145" s="116" t="s">
        <v>41</v>
      </c>
      <c r="W145" s="116" t="s">
        <v>41</v>
      </c>
      <c r="X145" s="114">
        <v>32</v>
      </c>
      <c r="Y145" s="115">
        <v>260</v>
      </c>
      <c r="Z145" s="116">
        <v>8.3333333333333329E-2</v>
      </c>
      <c r="AA145" s="115">
        <v>235</v>
      </c>
      <c r="AB145" s="115">
        <v>280</v>
      </c>
      <c r="AC145" s="116">
        <v>0.23809523809523808</v>
      </c>
      <c r="AD145" s="116">
        <v>4.7619047619047616E-2</v>
      </c>
      <c r="AE145" s="114">
        <v>122</v>
      </c>
      <c r="AF145" s="115">
        <v>300</v>
      </c>
      <c r="AG145" s="116">
        <v>7.1428571428571425E-2</v>
      </c>
      <c r="AH145" s="115">
        <v>270</v>
      </c>
      <c r="AI145" s="115">
        <v>330</v>
      </c>
      <c r="AJ145" s="116">
        <v>0.25</v>
      </c>
      <c r="AK145" s="116">
        <v>0.05</v>
      </c>
      <c r="AL145" s="114">
        <v>30</v>
      </c>
      <c r="AM145" s="115">
        <v>350</v>
      </c>
      <c r="AN145" s="116">
        <v>0</v>
      </c>
      <c r="AO145" s="115">
        <v>330</v>
      </c>
      <c r="AP145" s="115">
        <v>435</v>
      </c>
      <c r="AQ145" s="116">
        <v>0.16666666666666666</v>
      </c>
      <c r="AR145" s="116">
        <v>3.3333333333333333E-2</v>
      </c>
      <c r="AS145" s="81" t="s">
        <v>344</v>
      </c>
    </row>
    <row r="146" spans="2:45" ht="10" x14ac:dyDescent="0.2">
      <c r="B146" s="12" t="s">
        <v>1</v>
      </c>
      <c r="C146" s="114">
        <v>38</v>
      </c>
      <c r="D146" s="115">
        <v>245</v>
      </c>
      <c r="E146" s="116">
        <v>6.5217391304347824E-2</v>
      </c>
      <c r="F146" s="115">
        <v>180</v>
      </c>
      <c r="G146" s="115">
        <v>275</v>
      </c>
      <c r="H146" s="116">
        <v>0.32432432432432434</v>
      </c>
      <c r="I146" s="116">
        <v>6.4864864864864868E-2</v>
      </c>
      <c r="J146" s="114">
        <v>129</v>
      </c>
      <c r="K146" s="115">
        <v>250</v>
      </c>
      <c r="L146" s="116">
        <v>4.1666666666666664E-2</v>
      </c>
      <c r="M146" s="115">
        <v>210</v>
      </c>
      <c r="N146" s="115">
        <v>290</v>
      </c>
      <c r="O146" s="116">
        <v>0.19047619047619047</v>
      </c>
      <c r="P146" s="116">
        <v>3.8095238095238092E-2</v>
      </c>
      <c r="Q146" s="114">
        <v>48</v>
      </c>
      <c r="R146" s="115">
        <v>318</v>
      </c>
      <c r="S146" s="116">
        <v>9.5238095238095247E-3</v>
      </c>
      <c r="T146" s="115">
        <v>285</v>
      </c>
      <c r="U146" s="115">
        <v>360</v>
      </c>
      <c r="V146" s="116">
        <v>0.06</v>
      </c>
      <c r="W146" s="116">
        <v>1.2E-2</v>
      </c>
      <c r="X146" s="114">
        <v>43</v>
      </c>
      <c r="Y146" s="115">
        <v>265</v>
      </c>
      <c r="Z146" s="116">
        <v>1.9230769230769232E-2</v>
      </c>
      <c r="AA146" s="115">
        <v>235</v>
      </c>
      <c r="AB146" s="115">
        <v>300</v>
      </c>
      <c r="AC146" s="116">
        <v>0.32500000000000001</v>
      </c>
      <c r="AD146" s="116">
        <v>6.5000000000000002E-2</v>
      </c>
      <c r="AE146" s="114">
        <v>261</v>
      </c>
      <c r="AF146" s="115">
        <v>300</v>
      </c>
      <c r="AG146" s="116">
        <v>3.4482758620689655E-2</v>
      </c>
      <c r="AH146" s="115">
        <v>250</v>
      </c>
      <c r="AI146" s="115">
        <v>320</v>
      </c>
      <c r="AJ146" s="116">
        <v>0.15384615384615385</v>
      </c>
      <c r="AK146" s="116">
        <v>3.0769230769230771E-2</v>
      </c>
      <c r="AL146" s="114">
        <v>61</v>
      </c>
      <c r="AM146" s="115">
        <v>375</v>
      </c>
      <c r="AN146" s="116">
        <v>-3.8461538461538464E-2</v>
      </c>
      <c r="AO146" s="115">
        <v>320</v>
      </c>
      <c r="AP146" s="115">
        <v>430</v>
      </c>
      <c r="AQ146" s="116">
        <v>9.3294460641399415E-2</v>
      </c>
      <c r="AR146" s="116">
        <v>1.8658892128279883E-2</v>
      </c>
      <c r="AS146" s="81" t="s">
        <v>344</v>
      </c>
    </row>
    <row r="147" spans="2:45" ht="10" x14ac:dyDescent="0.2">
      <c r="B147" s="12" t="s">
        <v>2</v>
      </c>
      <c r="C147" s="114">
        <v>72</v>
      </c>
      <c r="D147" s="115">
        <v>210</v>
      </c>
      <c r="E147" s="116">
        <v>0.05</v>
      </c>
      <c r="F147" s="115">
        <v>178</v>
      </c>
      <c r="G147" s="115">
        <v>288</v>
      </c>
      <c r="H147" s="116">
        <v>0.16666666666666666</v>
      </c>
      <c r="I147" s="116">
        <v>3.3333333333333333E-2</v>
      </c>
      <c r="J147" s="114">
        <v>189</v>
      </c>
      <c r="K147" s="115">
        <v>245</v>
      </c>
      <c r="L147" s="116">
        <v>6.5217391304347824E-2</v>
      </c>
      <c r="M147" s="115">
        <v>220</v>
      </c>
      <c r="N147" s="115">
        <v>270</v>
      </c>
      <c r="O147" s="116">
        <v>0.22500000000000001</v>
      </c>
      <c r="P147" s="116">
        <v>4.4999999999999998E-2</v>
      </c>
      <c r="Q147" s="114">
        <v>57</v>
      </c>
      <c r="R147" s="115">
        <v>325</v>
      </c>
      <c r="S147" s="116">
        <v>1.5625E-2</v>
      </c>
      <c r="T147" s="115">
        <v>280</v>
      </c>
      <c r="U147" s="115">
        <v>350</v>
      </c>
      <c r="V147" s="116">
        <v>0.25</v>
      </c>
      <c r="W147" s="116">
        <v>0.05</v>
      </c>
      <c r="X147" s="114">
        <v>100</v>
      </c>
      <c r="Y147" s="115">
        <v>275</v>
      </c>
      <c r="Z147" s="116">
        <v>1.8518518518518517E-2</v>
      </c>
      <c r="AA147" s="115">
        <v>250</v>
      </c>
      <c r="AB147" s="115">
        <v>310</v>
      </c>
      <c r="AC147" s="116">
        <v>0.19565217391304349</v>
      </c>
      <c r="AD147" s="116">
        <v>3.9130434782608699E-2</v>
      </c>
      <c r="AE147" s="114">
        <v>513</v>
      </c>
      <c r="AF147" s="115">
        <v>340</v>
      </c>
      <c r="AG147" s="116">
        <v>3.0303030303030304E-2</v>
      </c>
      <c r="AH147" s="115">
        <v>310</v>
      </c>
      <c r="AI147" s="115">
        <v>350</v>
      </c>
      <c r="AJ147" s="116">
        <v>0.17241379310344829</v>
      </c>
      <c r="AK147" s="116">
        <v>3.4482758620689655E-2</v>
      </c>
      <c r="AL147" s="114">
        <v>147</v>
      </c>
      <c r="AM147" s="115">
        <v>395</v>
      </c>
      <c r="AN147" s="116">
        <v>3.9473684210526314E-2</v>
      </c>
      <c r="AO147" s="115">
        <v>350</v>
      </c>
      <c r="AP147" s="115">
        <v>450</v>
      </c>
      <c r="AQ147" s="116">
        <v>0.16176470588235295</v>
      </c>
      <c r="AR147" s="116">
        <v>3.2352941176470591E-2</v>
      </c>
      <c r="AS147" s="81" t="s">
        <v>344</v>
      </c>
    </row>
    <row r="148" spans="2:45" ht="10" x14ac:dyDescent="0.2">
      <c r="B148" s="12" t="s">
        <v>274</v>
      </c>
      <c r="C148" s="114">
        <v>76</v>
      </c>
      <c r="D148" s="115">
        <v>170</v>
      </c>
      <c r="E148" s="116">
        <v>0.13333333333333333</v>
      </c>
      <c r="F148" s="115">
        <v>155</v>
      </c>
      <c r="G148" s="115">
        <v>180</v>
      </c>
      <c r="H148" s="116">
        <v>0.36</v>
      </c>
      <c r="I148" s="116">
        <v>7.1999999999999995E-2</v>
      </c>
      <c r="J148" s="114">
        <v>83</v>
      </c>
      <c r="K148" s="115">
        <v>215</v>
      </c>
      <c r="L148" s="116">
        <v>0.19444444444444445</v>
      </c>
      <c r="M148" s="115">
        <v>200</v>
      </c>
      <c r="N148" s="115">
        <v>245</v>
      </c>
      <c r="O148" s="116">
        <v>0.34375</v>
      </c>
      <c r="P148" s="116">
        <v>6.8750000000000006E-2</v>
      </c>
      <c r="Q148" s="114" t="s">
        <v>41</v>
      </c>
      <c r="R148" s="115" t="s">
        <v>41</v>
      </c>
      <c r="S148" s="116" t="s">
        <v>41</v>
      </c>
      <c r="T148" s="115" t="s">
        <v>41</v>
      </c>
      <c r="U148" s="115" t="s">
        <v>41</v>
      </c>
      <c r="V148" s="116" t="s">
        <v>41</v>
      </c>
      <c r="W148" s="116" t="s">
        <v>41</v>
      </c>
      <c r="X148" s="114">
        <v>48</v>
      </c>
      <c r="Y148" s="115">
        <v>235</v>
      </c>
      <c r="Z148" s="116">
        <v>-0.06</v>
      </c>
      <c r="AA148" s="115">
        <v>218</v>
      </c>
      <c r="AB148" s="115">
        <v>260</v>
      </c>
      <c r="AC148" s="116">
        <v>0.27027027027027029</v>
      </c>
      <c r="AD148" s="116">
        <v>5.4054054054054057E-2</v>
      </c>
      <c r="AE148" s="114">
        <v>169</v>
      </c>
      <c r="AF148" s="115">
        <v>280</v>
      </c>
      <c r="AG148" s="116">
        <v>3.7037037037037035E-2</v>
      </c>
      <c r="AH148" s="115">
        <v>260</v>
      </c>
      <c r="AI148" s="115">
        <v>315</v>
      </c>
      <c r="AJ148" s="116">
        <v>0.16666666666666666</v>
      </c>
      <c r="AK148" s="116">
        <v>3.3333333333333333E-2</v>
      </c>
      <c r="AL148" s="114">
        <v>31</v>
      </c>
      <c r="AM148" s="115">
        <v>370</v>
      </c>
      <c r="AN148" s="116">
        <v>0.15625</v>
      </c>
      <c r="AO148" s="115">
        <v>315</v>
      </c>
      <c r="AP148" s="115">
        <v>420</v>
      </c>
      <c r="AQ148" s="116">
        <v>0.27586206896551724</v>
      </c>
      <c r="AR148" s="116">
        <v>5.5172413793103448E-2</v>
      </c>
      <c r="AS148" s="81" t="s">
        <v>344</v>
      </c>
    </row>
    <row r="149" spans="2:45" ht="10" x14ac:dyDescent="0.2">
      <c r="B149" s="12" t="s">
        <v>275</v>
      </c>
      <c r="C149" s="114">
        <v>27</v>
      </c>
      <c r="D149" s="115">
        <v>170</v>
      </c>
      <c r="E149" s="116">
        <v>0.13333333333333333</v>
      </c>
      <c r="F149" s="115">
        <v>150</v>
      </c>
      <c r="G149" s="115">
        <v>180</v>
      </c>
      <c r="H149" s="116">
        <v>0.21428571428571427</v>
      </c>
      <c r="I149" s="116">
        <v>4.2857142857142858E-2</v>
      </c>
      <c r="J149" s="114">
        <v>102</v>
      </c>
      <c r="K149" s="115">
        <v>200</v>
      </c>
      <c r="L149" s="116">
        <v>5.2631578947368418E-2</v>
      </c>
      <c r="M149" s="115">
        <v>180</v>
      </c>
      <c r="N149" s="115">
        <v>230</v>
      </c>
      <c r="O149" s="116">
        <v>0.14285714285714285</v>
      </c>
      <c r="P149" s="116">
        <v>2.8571428571428571E-2</v>
      </c>
      <c r="Q149" s="114" t="s">
        <v>41</v>
      </c>
      <c r="R149" s="115" t="s">
        <v>41</v>
      </c>
      <c r="S149" s="116" t="s">
        <v>41</v>
      </c>
      <c r="T149" s="115" t="s">
        <v>41</v>
      </c>
      <c r="U149" s="115" t="s">
        <v>41</v>
      </c>
      <c r="V149" s="116" t="s">
        <v>41</v>
      </c>
      <c r="W149" s="116" t="s">
        <v>41</v>
      </c>
      <c r="X149" s="114">
        <v>63</v>
      </c>
      <c r="Y149" s="115">
        <v>225</v>
      </c>
      <c r="Z149" s="116">
        <v>0.125</v>
      </c>
      <c r="AA149" s="115">
        <v>200</v>
      </c>
      <c r="AB149" s="115">
        <v>240</v>
      </c>
      <c r="AC149" s="116">
        <v>0.21621621621621623</v>
      </c>
      <c r="AD149" s="116">
        <v>4.3243243243243246E-2</v>
      </c>
      <c r="AE149" s="114">
        <v>211</v>
      </c>
      <c r="AF149" s="115">
        <v>260</v>
      </c>
      <c r="AG149" s="116">
        <v>0.04</v>
      </c>
      <c r="AH149" s="115">
        <v>240</v>
      </c>
      <c r="AI149" s="115">
        <v>288</v>
      </c>
      <c r="AJ149" s="116">
        <v>0.23809523809523808</v>
      </c>
      <c r="AK149" s="116">
        <v>4.7619047619047616E-2</v>
      </c>
      <c r="AL149" s="114">
        <v>42</v>
      </c>
      <c r="AM149" s="115">
        <v>325</v>
      </c>
      <c r="AN149" s="116">
        <v>8.3333333333333329E-2</v>
      </c>
      <c r="AO149" s="115">
        <v>288</v>
      </c>
      <c r="AP149" s="115">
        <v>380</v>
      </c>
      <c r="AQ149" s="116">
        <v>0.22641509433962265</v>
      </c>
      <c r="AR149" s="116">
        <v>4.5283018867924532E-2</v>
      </c>
      <c r="AS149" s="81" t="s">
        <v>344</v>
      </c>
    </row>
    <row r="150" spans="2:45" ht="10" x14ac:dyDescent="0.2">
      <c r="B150" s="12" t="s">
        <v>276</v>
      </c>
      <c r="C150" s="114">
        <v>15</v>
      </c>
      <c r="D150" s="115">
        <v>230</v>
      </c>
      <c r="E150" s="116">
        <v>2.2222222222222223E-2</v>
      </c>
      <c r="F150" s="115">
        <v>210</v>
      </c>
      <c r="G150" s="115">
        <v>270</v>
      </c>
      <c r="H150" s="116">
        <v>9.5238095238095233E-2</v>
      </c>
      <c r="I150" s="116">
        <v>1.9047619047619046E-2</v>
      </c>
      <c r="J150" s="114">
        <v>51</v>
      </c>
      <c r="K150" s="115">
        <v>380</v>
      </c>
      <c r="L150" s="116">
        <v>8.5714285714285715E-2</v>
      </c>
      <c r="M150" s="115">
        <v>330</v>
      </c>
      <c r="N150" s="115">
        <v>420</v>
      </c>
      <c r="O150" s="116">
        <v>0.31034482758620691</v>
      </c>
      <c r="P150" s="116">
        <v>6.2068965517241378E-2</v>
      </c>
      <c r="Q150" s="114">
        <v>29</v>
      </c>
      <c r="R150" s="115">
        <v>450</v>
      </c>
      <c r="S150" s="116">
        <v>9.7560975609756101E-2</v>
      </c>
      <c r="T150" s="115">
        <v>380</v>
      </c>
      <c r="U150" s="115">
        <v>490</v>
      </c>
      <c r="V150" s="116">
        <v>0.2064343163538874</v>
      </c>
      <c r="W150" s="116">
        <v>4.1286863270777477E-2</v>
      </c>
      <c r="X150" s="114">
        <v>20</v>
      </c>
      <c r="Y150" s="115">
        <v>378</v>
      </c>
      <c r="Z150" s="116">
        <v>3.5616438356164383E-2</v>
      </c>
      <c r="AA150" s="115">
        <v>360</v>
      </c>
      <c r="AB150" s="115">
        <v>450</v>
      </c>
      <c r="AC150" s="116">
        <v>0.22727272727272727</v>
      </c>
      <c r="AD150" s="116">
        <v>4.5454545454545456E-2</v>
      </c>
      <c r="AE150" s="114">
        <v>197</v>
      </c>
      <c r="AF150" s="115">
        <v>435</v>
      </c>
      <c r="AG150" s="116">
        <v>3.5714285714285712E-2</v>
      </c>
      <c r="AH150" s="115">
        <v>390</v>
      </c>
      <c r="AI150" s="115">
        <v>460</v>
      </c>
      <c r="AJ150" s="116">
        <v>0.20833333333333334</v>
      </c>
      <c r="AK150" s="116">
        <v>4.1666666666666671E-2</v>
      </c>
      <c r="AL150" s="114">
        <v>95</v>
      </c>
      <c r="AM150" s="115">
        <v>525</v>
      </c>
      <c r="AN150" s="116">
        <v>9.375E-2</v>
      </c>
      <c r="AO150" s="115">
        <v>460</v>
      </c>
      <c r="AP150" s="115">
        <v>650</v>
      </c>
      <c r="AQ150" s="116">
        <v>0.22093023255813954</v>
      </c>
      <c r="AR150" s="116">
        <v>4.4186046511627906E-2</v>
      </c>
      <c r="AS150" s="81" t="s">
        <v>344</v>
      </c>
    </row>
    <row r="151" spans="2:45" ht="10" x14ac:dyDescent="0.2">
      <c r="B151" s="12" t="s">
        <v>277</v>
      </c>
      <c r="C151" s="114">
        <v>15</v>
      </c>
      <c r="D151" s="115">
        <v>220</v>
      </c>
      <c r="E151" s="116">
        <v>0.29411764705882354</v>
      </c>
      <c r="F151" s="115">
        <v>170</v>
      </c>
      <c r="G151" s="115">
        <v>295</v>
      </c>
      <c r="H151" s="116">
        <v>0.5714285714285714</v>
      </c>
      <c r="I151" s="116">
        <v>0.11428571428571428</v>
      </c>
      <c r="J151" s="114">
        <v>70</v>
      </c>
      <c r="K151" s="115">
        <v>270</v>
      </c>
      <c r="L151" s="116">
        <v>0.08</v>
      </c>
      <c r="M151" s="115">
        <v>250</v>
      </c>
      <c r="N151" s="115">
        <v>300</v>
      </c>
      <c r="O151" s="116">
        <v>0.58823529411764708</v>
      </c>
      <c r="P151" s="116">
        <v>0.11764705882352941</v>
      </c>
      <c r="Q151" s="114" t="s">
        <v>41</v>
      </c>
      <c r="R151" s="115" t="s">
        <v>41</v>
      </c>
      <c r="S151" s="116" t="s">
        <v>41</v>
      </c>
      <c r="T151" s="115" t="s">
        <v>41</v>
      </c>
      <c r="U151" s="115" t="s">
        <v>41</v>
      </c>
      <c r="V151" s="116" t="s">
        <v>41</v>
      </c>
      <c r="W151" s="116" t="s">
        <v>41</v>
      </c>
      <c r="X151" s="114">
        <v>29</v>
      </c>
      <c r="Y151" s="115">
        <v>300</v>
      </c>
      <c r="Z151" s="116">
        <v>7.1428571428571425E-2</v>
      </c>
      <c r="AA151" s="115">
        <v>265</v>
      </c>
      <c r="AB151" s="115">
        <v>350</v>
      </c>
      <c r="AC151" s="116">
        <v>0.36363636363636365</v>
      </c>
      <c r="AD151" s="116">
        <v>7.2727272727272724E-2</v>
      </c>
      <c r="AE151" s="114">
        <v>114</v>
      </c>
      <c r="AF151" s="115">
        <v>350</v>
      </c>
      <c r="AG151" s="116">
        <v>0.16666666666666666</v>
      </c>
      <c r="AH151" s="115">
        <v>300</v>
      </c>
      <c r="AI151" s="115">
        <v>370</v>
      </c>
      <c r="AJ151" s="116">
        <v>0.52173913043478259</v>
      </c>
      <c r="AK151" s="116">
        <v>0.10434782608695652</v>
      </c>
      <c r="AL151" s="114">
        <v>39</v>
      </c>
      <c r="AM151" s="115">
        <v>380</v>
      </c>
      <c r="AN151" s="116">
        <v>5.5555555555555552E-2</v>
      </c>
      <c r="AO151" s="115">
        <v>370</v>
      </c>
      <c r="AP151" s="115">
        <v>430</v>
      </c>
      <c r="AQ151" s="116">
        <v>0.26666666666666666</v>
      </c>
      <c r="AR151" s="116">
        <v>5.333333333333333E-2</v>
      </c>
      <c r="AS151" s="81" t="s">
        <v>344</v>
      </c>
    </row>
    <row r="152" spans="2:45" ht="10" x14ac:dyDescent="0.2">
      <c r="B152" s="12" t="s">
        <v>278</v>
      </c>
      <c r="C152" s="114">
        <v>69</v>
      </c>
      <c r="D152" s="115">
        <v>200</v>
      </c>
      <c r="E152" s="116">
        <v>0</v>
      </c>
      <c r="F152" s="115">
        <v>180</v>
      </c>
      <c r="G152" s="115">
        <v>240</v>
      </c>
      <c r="H152" s="116">
        <v>0.17647058823529413</v>
      </c>
      <c r="I152" s="116">
        <v>3.5294117647058823E-2</v>
      </c>
      <c r="J152" s="114">
        <v>151</v>
      </c>
      <c r="K152" s="115">
        <v>270</v>
      </c>
      <c r="L152" s="116">
        <v>0.125</v>
      </c>
      <c r="M152" s="115">
        <v>240</v>
      </c>
      <c r="N152" s="115">
        <v>320</v>
      </c>
      <c r="O152" s="116">
        <v>0.125</v>
      </c>
      <c r="P152" s="116">
        <v>2.5000000000000001E-2</v>
      </c>
      <c r="Q152" s="114">
        <v>41</v>
      </c>
      <c r="R152" s="115">
        <v>350</v>
      </c>
      <c r="S152" s="116">
        <v>5.1051051051051052E-2</v>
      </c>
      <c r="T152" s="115">
        <v>300</v>
      </c>
      <c r="U152" s="115">
        <v>390</v>
      </c>
      <c r="V152" s="116">
        <v>8.3591331269349839E-2</v>
      </c>
      <c r="W152" s="116">
        <v>1.6718266253869969E-2</v>
      </c>
      <c r="X152" s="114">
        <v>70</v>
      </c>
      <c r="Y152" s="115">
        <v>270</v>
      </c>
      <c r="Z152" s="116">
        <v>3.8461538461538464E-2</v>
      </c>
      <c r="AA152" s="115">
        <v>250</v>
      </c>
      <c r="AB152" s="115">
        <v>330</v>
      </c>
      <c r="AC152" s="116">
        <v>0.17391304347826086</v>
      </c>
      <c r="AD152" s="116">
        <v>3.4782608695652174E-2</v>
      </c>
      <c r="AE152" s="114">
        <v>266</v>
      </c>
      <c r="AF152" s="115">
        <v>325</v>
      </c>
      <c r="AG152" s="116">
        <v>0.10169491525423729</v>
      </c>
      <c r="AH152" s="115">
        <v>280</v>
      </c>
      <c r="AI152" s="115">
        <v>360</v>
      </c>
      <c r="AJ152" s="116">
        <v>0.16071428571428573</v>
      </c>
      <c r="AK152" s="116">
        <v>3.2142857142857147E-2</v>
      </c>
      <c r="AL152" s="114">
        <v>164</v>
      </c>
      <c r="AM152" s="115">
        <v>400</v>
      </c>
      <c r="AN152" s="116">
        <v>8.1081081081081086E-2</v>
      </c>
      <c r="AO152" s="115">
        <v>360</v>
      </c>
      <c r="AP152" s="115">
        <v>450</v>
      </c>
      <c r="AQ152" s="116">
        <v>0.1111111111111111</v>
      </c>
      <c r="AR152" s="116">
        <v>2.222222222222222E-2</v>
      </c>
      <c r="AS152" s="81" t="s">
        <v>344</v>
      </c>
    </row>
    <row r="153" spans="2:45" ht="10" x14ac:dyDescent="0.2">
      <c r="B153" s="12" t="s">
        <v>279</v>
      </c>
      <c r="C153" s="114">
        <v>13</v>
      </c>
      <c r="D153" s="115">
        <v>200</v>
      </c>
      <c r="E153" s="116">
        <v>0.1111111111111111</v>
      </c>
      <c r="F153" s="115">
        <v>180</v>
      </c>
      <c r="G153" s="115">
        <v>220</v>
      </c>
      <c r="H153" s="116">
        <v>0.29032258064516131</v>
      </c>
      <c r="I153" s="116">
        <v>5.8064516129032261E-2</v>
      </c>
      <c r="J153" s="114">
        <v>35</v>
      </c>
      <c r="K153" s="115">
        <v>255</v>
      </c>
      <c r="L153" s="116">
        <v>4.0816326530612242E-2</v>
      </c>
      <c r="M153" s="115">
        <v>230</v>
      </c>
      <c r="N153" s="115">
        <v>290</v>
      </c>
      <c r="O153" s="116">
        <v>0.27500000000000002</v>
      </c>
      <c r="P153" s="116">
        <v>5.5000000000000007E-2</v>
      </c>
      <c r="Q153" s="114" t="s">
        <v>41</v>
      </c>
      <c r="R153" s="115" t="s">
        <v>41</v>
      </c>
      <c r="S153" s="116" t="s">
        <v>41</v>
      </c>
      <c r="T153" s="115" t="s">
        <v>41</v>
      </c>
      <c r="U153" s="115" t="s">
        <v>41</v>
      </c>
      <c r="V153" s="116" t="s">
        <v>41</v>
      </c>
      <c r="W153" s="116" t="s">
        <v>41</v>
      </c>
      <c r="X153" s="114">
        <v>12</v>
      </c>
      <c r="Y153" s="115">
        <v>300</v>
      </c>
      <c r="Z153" s="116">
        <v>0.15384615384615385</v>
      </c>
      <c r="AA153" s="115">
        <v>270</v>
      </c>
      <c r="AB153" s="115">
        <v>325</v>
      </c>
      <c r="AC153" s="116">
        <v>0.22448979591836735</v>
      </c>
      <c r="AD153" s="116">
        <v>4.4897959183673466E-2</v>
      </c>
      <c r="AE153" s="114">
        <v>96</v>
      </c>
      <c r="AF153" s="115">
        <v>320</v>
      </c>
      <c r="AG153" s="116">
        <v>3.2258064516129031E-2</v>
      </c>
      <c r="AH153" s="115">
        <v>285</v>
      </c>
      <c r="AI153" s="115">
        <v>370</v>
      </c>
      <c r="AJ153" s="116">
        <v>0.28000000000000003</v>
      </c>
      <c r="AK153" s="116">
        <v>5.6000000000000008E-2</v>
      </c>
      <c r="AL153" s="114">
        <v>25</v>
      </c>
      <c r="AM153" s="115">
        <v>400</v>
      </c>
      <c r="AN153" s="116">
        <v>8.1081081081081086E-2</v>
      </c>
      <c r="AO153" s="115">
        <v>370</v>
      </c>
      <c r="AP153" s="115">
        <v>460</v>
      </c>
      <c r="AQ153" s="116">
        <v>0.21212121212121213</v>
      </c>
      <c r="AR153" s="116">
        <v>4.2424242424242427E-2</v>
      </c>
      <c r="AS153" s="81" t="s">
        <v>344</v>
      </c>
    </row>
    <row r="154" spans="2:45" ht="10" x14ac:dyDescent="0.2">
      <c r="B154" s="12" t="s">
        <v>280</v>
      </c>
      <c r="C154" s="114">
        <v>84</v>
      </c>
      <c r="D154" s="115">
        <v>200</v>
      </c>
      <c r="E154" s="116">
        <v>0</v>
      </c>
      <c r="F154" s="115">
        <v>170</v>
      </c>
      <c r="G154" s="115">
        <v>250</v>
      </c>
      <c r="H154" s="116">
        <v>0.17647058823529413</v>
      </c>
      <c r="I154" s="116">
        <v>3.5294117647058823E-2</v>
      </c>
      <c r="J154" s="114">
        <v>291</v>
      </c>
      <c r="K154" s="115">
        <v>250</v>
      </c>
      <c r="L154" s="116">
        <v>4.1666666666666664E-2</v>
      </c>
      <c r="M154" s="115">
        <v>225</v>
      </c>
      <c r="N154" s="115">
        <v>280</v>
      </c>
      <c r="O154" s="116">
        <v>0.19047619047619047</v>
      </c>
      <c r="P154" s="116">
        <v>3.8095238095238092E-2</v>
      </c>
      <c r="Q154" s="114">
        <v>57</v>
      </c>
      <c r="R154" s="115">
        <v>330</v>
      </c>
      <c r="S154" s="116">
        <v>3.125E-2</v>
      </c>
      <c r="T154" s="115">
        <v>295</v>
      </c>
      <c r="U154" s="115">
        <v>360</v>
      </c>
      <c r="V154" s="116">
        <v>6.4516129032258063E-2</v>
      </c>
      <c r="W154" s="116">
        <v>1.2903225806451613E-2</v>
      </c>
      <c r="X154" s="114">
        <v>87</v>
      </c>
      <c r="Y154" s="115">
        <v>270</v>
      </c>
      <c r="Z154" s="116">
        <v>0</v>
      </c>
      <c r="AA154" s="115">
        <v>250</v>
      </c>
      <c r="AB154" s="115">
        <v>300</v>
      </c>
      <c r="AC154" s="116">
        <v>0.125</v>
      </c>
      <c r="AD154" s="116">
        <v>2.5000000000000001E-2</v>
      </c>
      <c r="AE154" s="114">
        <v>593</v>
      </c>
      <c r="AF154" s="115">
        <v>320</v>
      </c>
      <c r="AG154" s="116">
        <v>3.2258064516129031E-2</v>
      </c>
      <c r="AH154" s="115">
        <v>285</v>
      </c>
      <c r="AI154" s="115">
        <v>370</v>
      </c>
      <c r="AJ154" s="116">
        <v>0.16363636363636364</v>
      </c>
      <c r="AK154" s="116">
        <v>3.272727272727273E-2</v>
      </c>
      <c r="AL154" s="114">
        <v>221</v>
      </c>
      <c r="AM154" s="115">
        <v>420</v>
      </c>
      <c r="AN154" s="116">
        <v>0.05</v>
      </c>
      <c r="AO154" s="115">
        <v>370</v>
      </c>
      <c r="AP154" s="115">
        <v>460</v>
      </c>
      <c r="AQ154" s="116">
        <v>0.2</v>
      </c>
      <c r="AR154" s="116">
        <v>0.04</v>
      </c>
      <c r="AS154" s="81" t="s">
        <v>344</v>
      </c>
    </row>
    <row r="155" spans="2:45" ht="10" x14ac:dyDescent="0.2">
      <c r="B155" s="12" t="s">
        <v>3</v>
      </c>
      <c r="C155" s="114">
        <v>35</v>
      </c>
      <c r="D155" s="115">
        <v>165</v>
      </c>
      <c r="E155" s="116">
        <v>6.4516129032258063E-2</v>
      </c>
      <c r="F155" s="115">
        <v>150</v>
      </c>
      <c r="G155" s="115">
        <v>180</v>
      </c>
      <c r="H155" s="116">
        <v>0.22222222222222221</v>
      </c>
      <c r="I155" s="116">
        <v>4.4444444444444439E-2</v>
      </c>
      <c r="J155" s="114">
        <v>65</v>
      </c>
      <c r="K155" s="115">
        <v>260</v>
      </c>
      <c r="L155" s="116">
        <v>0.13043478260869565</v>
      </c>
      <c r="M155" s="115">
        <v>240</v>
      </c>
      <c r="N155" s="115">
        <v>280</v>
      </c>
      <c r="O155" s="116">
        <v>0.20930232558139536</v>
      </c>
      <c r="P155" s="116">
        <v>4.1860465116279069E-2</v>
      </c>
      <c r="Q155" s="114">
        <v>21</v>
      </c>
      <c r="R155" s="115">
        <v>330</v>
      </c>
      <c r="S155" s="116">
        <v>0.1</v>
      </c>
      <c r="T155" s="115">
        <v>310</v>
      </c>
      <c r="U155" s="115">
        <v>400</v>
      </c>
      <c r="V155" s="116">
        <v>0.17857142857142858</v>
      </c>
      <c r="W155" s="116">
        <v>3.5714285714285712E-2</v>
      </c>
      <c r="X155" s="114">
        <v>11</v>
      </c>
      <c r="Y155" s="115">
        <v>260</v>
      </c>
      <c r="Z155" s="116">
        <v>0</v>
      </c>
      <c r="AA155" s="115">
        <v>230</v>
      </c>
      <c r="AB155" s="115">
        <v>280</v>
      </c>
      <c r="AC155" s="116">
        <v>0.18181818181818182</v>
      </c>
      <c r="AD155" s="116">
        <v>3.6363636363636362E-2</v>
      </c>
      <c r="AE155" s="114">
        <v>111</v>
      </c>
      <c r="AF155" s="115">
        <v>330</v>
      </c>
      <c r="AG155" s="116">
        <v>6.4516129032258063E-2</v>
      </c>
      <c r="AH155" s="115">
        <v>280</v>
      </c>
      <c r="AI155" s="115">
        <v>330</v>
      </c>
      <c r="AJ155" s="116">
        <v>0.26923076923076922</v>
      </c>
      <c r="AK155" s="116">
        <v>5.3846153846153842E-2</v>
      </c>
      <c r="AL155" s="114">
        <v>31</v>
      </c>
      <c r="AM155" s="115">
        <v>410</v>
      </c>
      <c r="AN155" s="116">
        <v>0.10810810810810811</v>
      </c>
      <c r="AO155" s="115">
        <v>330</v>
      </c>
      <c r="AP155" s="115">
        <v>430</v>
      </c>
      <c r="AQ155" s="116">
        <v>0.34868421052631576</v>
      </c>
      <c r="AR155" s="116">
        <v>6.9736842105263153E-2</v>
      </c>
      <c r="AS155" s="81" t="s">
        <v>344</v>
      </c>
    </row>
    <row r="156" spans="2:45" ht="10" x14ac:dyDescent="0.2">
      <c r="B156" s="12" t="s">
        <v>281</v>
      </c>
      <c r="C156" s="114">
        <v>29</v>
      </c>
      <c r="D156" s="115">
        <v>300</v>
      </c>
      <c r="E156" s="116">
        <v>-0.11764705882352941</v>
      </c>
      <c r="F156" s="115">
        <v>290</v>
      </c>
      <c r="G156" s="115">
        <v>320</v>
      </c>
      <c r="H156" s="116">
        <v>0.22448979591836735</v>
      </c>
      <c r="I156" s="116">
        <v>4.4897959183673466E-2</v>
      </c>
      <c r="J156" s="114">
        <v>45</v>
      </c>
      <c r="K156" s="115">
        <v>395</v>
      </c>
      <c r="L156" s="116">
        <v>3.9473684210526314E-2</v>
      </c>
      <c r="M156" s="115">
        <v>350</v>
      </c>
      <c r="N156" s="115">
        <v>450</v>
      </c>
      <c r="O156" s="116">
        <v>0.19696969696969696</v>
      </c>
      <c r="P156" s="116">
        <v>3.9393939393939391E-2</v>
      </c>
      <c r="Q156" s="114">
        <v>51</v>
      </c>
      <c r="R156" s="115">
        <v>480</v>
      </c>
      <c r="S156" s="116">
        <v>-6.2111801242236021E-3</v>
      </c>
      <c r="T156" s="115">
        <v>430</v>
      </c>
      <c r="U156" s="115">
        <v>550</v>
      </c>
      <c r="V156" s="116">
        <v>0.20300751879699247</v>
      </c>
      <c r="W156" s="116">
        <v>4.0601503759398493E-2</v>
      </c>
      <c r="X156" s="114">
        <v>31</v>
      </c>
      <c r="Y156" s="115">
        <v>400</v>
      </c>
      <c r="Z156" s="116">
        <v>8.6956521739130432E-2</v>
      </c>
      <c r="AA156" s="115">
        <v>375</v>
      </c>
      <c r="AB156" s="115">
        <v>450</v>
      </c>
      <c r="AC156" s="116">
        <v>0.17647058823529413</v>
      </c>
      <c r="AD156" s="116">
        <v>3.5294117647058823E-2</v>
      </c>
      <c r="AE156" s="114">
        <v>204</v>
      </c>
      <c r="AF156" s="115">
        <v>500</v>
      </c>
      <c r="AG156" s="116">
        <v>2.0408163265306121E-2</v>
      </c>
      <c r="AH156" s="115">
        <v>460</v>
      </c>
      <c r="AI156" s="115">
        <v>530</v>
      </c>
      <c r="AJ156" s="116">
        <v>0.19047619047619047</v>
      </c>
      <c r="AK156" s="116">
        <v>3.8095238095238092E-2</v>
      </c>
      <c r="AL156" s="114">
        <v>253</v>
      </c>
      <c r="AM156" s="115">
        <v>570</v>
      </c>
      <c r="AN156" s="116">
        <v>4.5871559633027525E-2</v>
      </c>
      <c r="AO156" s="115">
        <v>530</v>
      </c>
      <c r="AP156" s="115">
        <v>650</v>
      </c>
      <c r="AQ156" s="116">
        <v>0.15151515151515152</v>
      </c>
      <c r="AR156" s="116">
        <v>3.0303030303030304E-2</v>
      </c>
      <c r="AS156" s="81" t="s">
        <v>344</v>
      </c>
    </row>
    <row r="157" spans="2:45" ht="10" x14ac:dyDescent="0.2">
      <c r="B157" s="12" t="s">
        <v>282</v>
      </c>
      <c r="C157" s="114">
        <v>75</v>
      </c>
      <c r="D157" s="115">
        <v>200</v>
      </c>
      <c r="E157" s="116">
        <v>5.2631578947368418E-2</v>
      </c>
      <c r="F157" s="115">
        <v>190</v>
      </c>
      <c r="G157" s="115">
        <v>215</v>
      </c>
      <c r="H157" s="116">
        <v>0.14285714285714285</v>
      </c>
      <c r="I157" s="116">
        <v>2.8571428571428571E-2</v>
      </c>
      <c r="J157" s="114">
        <v>123</v>
      </c>
      <c r="K157" s="115">
        <v>260</v>
      </c>
      <c r="L157" s="116">
        <v>8.3333333333333329E-2</v>
      </c>
      <c r="M157" s="115">
        <v>240</v>
      </c>
      <c r="N157" s="115">
        <v>295</v>
      </c>
      <c r="O157" s="116">
        <v>0.18181818181818182</v>
      </c>
      <c r="P157" s="116">
        <v>3.6363636363636362E-2</v>
      </c>
      <c r="Q157" s="114">
        <v>31</v>
      </c>
      <c r="R157" s="115">
        <v>330</v>
      </c>
      <c r="S157" s="116">
        <v>6.4516129032258063E-2</v>
      </c>
      <c r="T157" s="115">
        <v>280</v>
      </c>
      <c r="U157" s="115">
        <v>380</v>
      </c>
      <c r="V157" s="116">
        <v>0.22222222222222221</v>
      </c>
      <c r="W157" s="116">
        <v>4.4444444444444439E-2</v>
      </c>
      <c r="X157" s="114">
        <v>52</v>
      </c>
      <c r="Y157" s="115">
        <v>290</v>
      </c>
      <c r="Z157" s="116">
        <v>8.2089552238805971E-2</v>
      </c>
      <c r="AA157" s="115">
        <v>258</v>
      </c>
      <c r="AB157" s="115">
        <v>328</v>
      </c>
      <c r="AC157" s="116">
        <v>0.16935483870967741</v>
      </c>
      <c r="AD157" s="116">
        <v>3.387096774193548E-2</v>
      </c>
      <c r="AE157" s="114">
        <v>360</v>
      </c>
      <c r="AF157" s="115">
        <v>348</v>
      </c>
      <c r="AG157" s="116">
        <v>8.7499999999999994E-2</v>
      </c>
      <c r="AH157" s="115">
        <v>300</v>
      </c>
      <c r="AI157" s="115">
        <v>385</v>
      </c>
      <c r="AJ157" s="116">
        <v>0.24285714285714285</v>
      </c>
      <c r="AK157" s="116">
        <v>4.8571428571428571E-2</v>
      </c>
      <c r="AL157" s="114">
        <v>131</v>
      </c>
      <c r="AM157" s="115">
        <v>440</v>
      </c>
      <c r="AN157" s="116">
        <v>0.1</v>
      </c>
      <c r="AO157" s="115">
        <v>385</v>
      </c>
      <c r="AP157" s="115">
        <v>470</v>
      </c>
      <c r="AQ157" s="116">
        <v>0.23943661971830985</v>
      </c>
      <c r="AR157" s="116">
        <v>4.788732394366197E-2</v>
      </c>
      <c r="AS157" s="81" t="s">
        <v>344</v>
      </c>
    </row>
    <row r="158" spans="2:45" ht="10" x14ac:dyDescent="0.2">
      <c r="B158" s="12" t="s">
        <v>4</v>
      </c>
      <c r="C158" s="114">
        <v>52</v>
      </c>
      <c r="D158" s="115">
        <v>195</v>
      </c>
      <c r="E158" s="116">
        <v>0</v>
      </c>
      <c r="F158" s="115">
        <v>180</v>
      </c>
      <c r="G158" s="115">
        <v>213</v>
      </c>
      <c r="H158" s="116">
        <v>0.3</v>
      </c>
      <c r="I158" s="116">
        <v>0.06</v>
      </c>
      <c r="J158" s="114">
        <v>105</v>
      </c>
      <c r="K158" s="115">
        <v>240</v>
      </c>
      <c r="L158" s="116">
        <v>4.3478260869565216E-2</v>
      </c>
      <c r="M158" s="115">
        <v>210</v>
      </c>
      <c r="N158" s="115">
        <v>260</v>
      </c>
      <c r="O158" s="116">
        <v>0.2</v>
      </c>
      <c r="P158" s="116">
        <v>0.04</v>
      </c>
      <c r="Q158" s="114">
        <v>23</v>
      </c>
      <c r="R158" s="115">
        <v>350</v>
      </c>
      <c r="S158" s="116">
        <v>0.14754098360655737</v>
      </c>
      <c r="T158" s="115">
        <v>300</v>
      </c>
      <c r="U158" s="115">
        <v>370</v>
      </c>
      <c r="V158" s="116">
        <v>0.27272727272727271</v>
      </c>
      <c r="W158" s="116">
        <v>5.4545454545454543E-2</v>
      </c>
      <c r="X158" s="114">
        <v>49</v>
      </c>
      <c r="Y158" s="115">
        <v>295</v>
      </c>
      <c r="Z158" s="116">
        <v>6.1151079136690649E-2</v>
      </c>
      <c r="AA158" s="115">
        <v>260</v>
      </c>
      <c r="AB158" s="115">
        <v>330</v>
      </c>
      <c r="AC158" s="116">
        <v>0.22916666666666666</v>
      </c>
      <c r="AD158" s="116">
        <v>4.583333333333333E-2</v>
      </c>
      <c r="AE158" s="114">
        <v>273</v>
      </c>
      <c r="AF158" s="115">
        <v>340</v>
      </c>
      <c r="AG158" s="116">
        <v>6.25E-2</v>
      </c>
      <c r="AH158" s="115">
        <v>300</v>
      </c>
      <c r="AI158" s="115">
        <v>360</v>
      </c>
      <c r="AJ158" s="116">
        <v>0.23636363636363636</v>
      </c>
      <c r="AK158" s="116">
        <v>4.7272727272727272E-2</v>
      </c>
      <c r="AL158" s="114">
        <v>80</v>
      </c>
      <c r="AM158" s="115">
        <v>420</v>
      </c>
      <c r="AN158" s="116">
        <v>0.10526315789473684</v>
      </c>
      <c r="AO158" s="115">
        <v>360</v>
      </c>
      <c r="AP158" s="115">
        <v>450</v>
      </c>
      <c r="AQ158" s="116">
        <v>0.30030959752321984</v>
      </c>
      <c r="AR158" s="116">
        <v>6.0061919504643971E-2</v>
      </c>
      <c r="AS158" s="81" t="s">
        <v>344</v>
      </c>
    </row>
    <row r="159" spans="2:45" ht="10" x14ac:dyDescent="0.2">
      <c r="B159" s="12" t="s">
        <v>283</v>
      </c>
      <c r="C159" s="114" t="s">
        <v>41</v>
      </c>
      <c r="D159" s="115" t="s">
        <v>41</v>
      </c>
      <c r="E159" s="116" t="s">
        <v>41</v>
      </c>
      <c r="F159" s="115" t="s">
        <v>41</v>
      </c>
      <c r="G159" s="115" t="s">
        <v>41</v>
      </c>
      <c r="H159" s="116" t="s">
        <v>41</v>
      </c>
      <c r="I159" s="116" t="s">
        <v>41</v>
      </c>
      <c r="J159" s="114">
        <v>67</v>
      </c>
      <c r="K159" s="115">
        <v>295</v>
      </c>
      <c r="L159" s="116">
        <v>3.5087719298245612E-2</v>
      </c>
      <c r="M159" s="115">
        <v>265</v>
      </c>
      <c r="N159" s="115">
        <v>320</v>
      </c>
      <c r="O159" s="116">
        <v>0.22916666666666666</v>
      </c>
      <c r="P159" s="116">
        <v>4.583333333333333E-2</v>
      </c>
      <c r="Q159" s="114">
        <v>28</v>
      </c>
      <c r="R159" s="115">
        <v>330</v>
      </c>
      <c r="S159" s="116">
        <v>0</v>
      </c>
      <c r="T159" s="115">
        <v>310</v>
      </c>
      <c r="U159" s="115">
        <v>350</v>
      </c>
      <c r="V159" s="116">
        <v>0.15789473684210525</v>
      </c>
      <c r="W159" s="116">
        <v>3.1578947368421054E-2</v>
      </c>
      <c r="X159" s="114">
        <v>27</v>
      </c>
      <c r="Y159" s="115">
        <v>300</v>
      </c>
      <c r="Z159" s="116">
        <v>3.4482758620689655E-2</v>
      </c>
      <c r="AA159" s="115">
        <v>280</v>
      </c>
      <c r="AB159" s="115">
        <v>320</v>
      </c>
      <c r="AC159" s="116">
        <v>0.2</v>
      </c>
      <c r="AD159" s="116">
        <v>0.04</v>
      </c>
      <c r="AE159" s="114">
        <v>211</v>
      </c>
      <c r="AF159" s="115">
        <v>350</v>
      </c>
      <c r="AG159" s="116">
        <v>2.9411764705882353E-2</v>
      </c>
      <c r="AH159" s="115">
        <v>325</v>
      </c>
      <c r="AI159" s="115">
        <v>400</v>
      </c>
      <c r="AJ159" s="116">
        <v>0.20689655172413793</v>
      </c>
      <c r="AK159" s="116">
        <v>4.1379310344827586E-2</v>
      </c>
      <c r="AL159" s="114">
        <v>224</v>
      </c>
      <c r="AM159" s="115">
        <v>420</v>
      </c>
      <c r="AN159" s="116">
        <v>0</v>
      </c>
      <c r="AO159" s="115">
        <v>400</v>
      </c>
      <c r="AP159" s="115">
        <v>430</v>
      </c>
      <c r="AQ159" s="116">
        <v>0.13513513513513514</v>
      </c>
      <c r="AR159" s="116">
        <v>2.7027027027027029E-2</v>
      </c>
      <c r="AS159" s="81" t="s">
        <v>344</v>
      </c>
    </row>
    <row r="160" spans="2:45" ht="10" x14ac:dyDescent="0.2">
      <c r="B160" s="12" t="s">
        <v>5</v>
      </c>
      <c r="C160" s="114">
        <v>55</v>
      </c>
      <c r="D160" s="115">
        <v>250</v>
      </c>
      <c r="E160" s="116">
        <v>0.25</v>
      </c>
      <c r="F160" s="115">
        <v>200</v>
      </c>
      <c r="G160" s="115">
        <v>300</v>
      </c>
      <c r="H160" s="116">
        <v>0.31578947368421051</v>
      </c>
      <c r="I160" s="116">
        <v>6.3157894736842107E-2</v>
      </c>
      <c r="J160" s="114">
        <v>230</v>
      </c>
      <c r="K160" s="115">
        <v>287</v>
      </c>
      <c r="L160" s="116">
        <v>6.2962962962962957E-2</v>
      </c>
      <c r="M160" s="115">
        <v>250</v>
      </c>
      <c r="N160" s="115">
        <v>320</v>
      </c>
      <c r="O160" s="116">
        <v>0.24782608695652175</v>
      </c>
      <c r="P160" s="116">
        <v>4.9565217391304352E-2</v>
      </c>
      <c r="Q160" s="114">
        <v>39</v>
      </c>
      <c r="R160" s="115">
        <v>350</v>
      </c>
      <c r="S160" s="116">
        <v>-2.7777777777777776E-2</v>
      </c>
      <c r="T160" s="115">
        <v>330</v>
      </c>
      <c r="U160" s="115">
        <v>400</v>
      </c>
      <c r="V160" s="116">
        <v>0.16666666666666666</v>
      </c>
      <c r="W160" s="116">
        <v>3.3333333333333333E-2</v>
      </c>
      <c r="X160" s="114">
        <v>80</v>
      </c>
      <c r="Y160" s="115">
        <v>320</v>
      </c>
      <c r="Z160" s="116">
        <v>3.2258064516129031E-2</v>
      </c>
      <c r="AA160" s="115">
        <v>290</v>
      </c>
      <c r="AB160" s="115">
        <v>350</v>
      </c>
      <c r="AC160" s="116">
        <v>0.18518518518518517</v>
      </c>
      <c r="AD160" s="116">
        <v>3.7037037037037035E-2</v>
      </c>
      <c r="AE160" s="114">
        <v>301</v>
      </c>
      <c r="AF160" s="115">
        <v>380</v>
      </c>
      <c r="AG160" s="116">
        <v>5.5555555555555552E-2</v>
      </c>
      <c r="AH160" s="115">
        <v>340</v>
      </c>
      <c r="AI160" s="115">
        <v>420</v>
      </c>
      <c r="AJ160" s="116">
        <v>0.1875</v>
      </c>
      <c r="AK160" s="116">
        <v>3.7499999999999999E-2</v>
      </c>
      <c r="AL160" s="114">
        <v>112</v>
      </c>
      <c r="AM160" s="115">
        <v>460</v>
      </c>
      <c r="AN160" s="116">
        <v>6.9767441860465115E-2</v>
      </c>
      <c r="AO160" s="115">
        <v>420</v>
      </c>
      <c r="AP160" s="115">
        <v>500</v>
      </c>
      <c r="AQ160" s="116">
        <v>0.17948717948717949</v>
      </c>
      <c r="AR160" s="116">
        <v>3.5897435897435895E-2</v>
      </c>
      <c r="AS160" s="81" t="s">
        <v>344</v>
      </c>
    </row>
    <row r="161" spans="2:45" ht="10" x14ac:dyDescent="0.2">
      <c r="B161" s="12" t="s">
        <v>6</v>
      </c>
      <c r="C161" s="114">
        <v>59</v>
      </c>
      <c r="D161" s="115">
        <v>200</v>
      </c>
      <c r="E161" s="116">
        <v>0.1111111111111111</v>
      </c>
      <c r="F161" s="115">
        <v>180</v>
      </c>
      <c r="G161" s="115">
        <v>205</v>
      </c>
      <c r="H161" s="116">
        <v>0.14285714285714285</v>
      </c>
      <c r="I161" s="116">
        <v>2.8571428571428571E-2</v>
      </c>
      <c r="J161" s="114">
        <v>236</v>
      </c>
      <c r="K161" s="115">
        <v>260</v>
      </c>
      <c r="L161" s="116">
        <v>8.3333333333333329E-2</v>
      </c>
      <c r="M161" s="115">
        <v>240</v>
      </c>
      <c r="N161" s="115">
        <v>290</v>
      </c>
      <c r="O161" s="116">
        <v>0.18181818181818182</v>
      </c>
      <c r="P161" s="116">
        <v>3.6363636363636362E-2</v>
      </c>
      <c r="Q161" s="114">
        <v>56</v>
      </c>
      <c r="R161" s="115">
        <v>338</v>
      </c>
      <c r="S161" s="116">
        <v>0.12666666666666668</v>
      </c>
      <c r="T161" s="115">
        <v>300</v>
      </c>
      <c r="U161" s="115">
        <v>360</v>
      </c>
      <c r="V161" s="116">
        <v>0.16551724137931034</v>
      </c>
      <c r="W161" s="116">
        <v>3.310344827586207E-2</v>
      </c>
      <c r="X161" s="114">
        <v>56</v>
      </c>
      <c r="Y161" s="115">
        <v>290</v>
      </c>
      <c r="Z161" s="116">
        <v>3.5714285714285712E-2</v>
      </c>
      <c r="AA161" s="115">
        <v>280</v>
      </c>
      <c r="AB161" s="115">
        <v>320</v>
      </c>
      <c r="AC161" s="116">
        <v>0.16</v>
      </c>
      <c r="AD161" s="116">
        <v>3.2000000000000001E-2</v>
      </c>
      <c r="AE161" s="114">
        <v>470</v>
      </c>
      <c r="AF161" s="115">
        <v>350</v>
      </c>
      <c r="AG161" s="116">
        <v>4.4776119402985072E-2</v>
      </c>
      <c r="AH161" s="115">
        <v>310</v>
      </c>
      <c r="AI161" s="115">
        <v>390</v>
      </c>
      <c r="AJ161" s="116">
        <v>0.16666666666666666</v>
      </c>
      <c r="AK161" s="116">
        <v>3.3333333333333333E-2</v>
      </c>
      <c r="AL161" s="114">
        <v>284</v>
      </c>
      <c r="AM161" s="115">
        <v>420</v>
      </c>
      <c r="AN161" s="116">
        <v>0.05</v>
      </c>
      <c r="AO161" s="115">
        <v>390</v>
      </c>
      <c r="AP161" s="115">
        <v>450</v>
      </c>
      <c r="AQ161" s="116">
        <v>0.13513513513513514</v>
      </c>
      <c r="AR161" s="116">
        <v>2.7027027027027029E-2</v>
      </c>
      <c r="AS161" s="81" t="s">
        <v>344</v>
      </c>
    </row>
    <row r="162" spans="2:45" s="41" customFormat="1" ht="10.5" x14ac:dyDescent="0.25">
      <c r="B162" s="41" t="s">
        <v>37</v>
      </c>
      <c r="C162" s="114">
        <v>807</v>
      </c>
      <c r="D162" s="115">
        <v>200</v>
      </c>
      <c r="E162" s="116">
        <v>0.1111111111111111</v>
      </c>
      <c r="F162" s="115">
        <v>170</v>
      </c>
      <c r="G162" s="115">
        <v>240</v>
      </c>
      <c r="H162" s="116">
        <v>0.25</v>
      </c>
      <c r="I162" s="116">
        <v>0.05</v>
      </c>
      <c r="J162" s="114">
        <v>2290</v>
      </c>
      <c r="K162" s="115">
        <v>260</v>
      </c>
      <c r="L162" s="116">
        <v>6.1224489795918366E-2</v>
      </c>
      <c r="M162" s="115">
        <v>230</v>
      </c>
      <c r="N162" s="115">
        <v>300</v>
      </c>
      <c r="O162" s="116">
        <v>0.18181818181818182</v>
      </c>
      <c r="P162" s="116">
        <v>3.6363636363636362E-2</v>
      </c>
      <c r="Q162" s="114">
        <v>559</v>
      </c>
      <c r="R162" s="115">
        <v>340</v>
      </c>
      <c r="S162" s="116">
        <v>3.0303030303030304E-2</v>
      </c>
      <c r="T162" s="115">
        <v>300</v>
      </c>
      <c r="U162" s="115">
        <v>395</v>
      </c>
      <c r="V162" s="116">
        <v>0.17241379310344829</v>
      </c>
      <c r="W162" s="116">
        <v>3.4482758620689655E-2</v>
      </c>
      <c r="X162" s="114">
        <v>940</v>
      </c>
      <c r="Y162" s="115">
        <v>285</v>
      </c>
      <c r="Z162" s="116">
        <v>3.6363636363636362E-2</v>
      </c>
      <c r="AA162" s="115">
        <v>250</v>
      </c>
      <c r="AB162" s="115">
        <v>325</v>
      </c>
      <c r="AC162" s="116">
        <v>0.1875</v>
      </c>
      <c r="AD162" s="116">
        <v>3.7499999999999999E-2</v>
      </c>
      <c r="AE162" s="114">
        <v>5017</v>
      </c>
      <c r="AF162" s="115">
        <v>340</v>
      </c>
      <c r="AG162" s="116">
        <v>6.25E-2</v>
      </c>
      <c r="AH162" s="115">
        <v>300</v>
      </c>
      <c r="AI162" s="115">
        <v>385</v>
      </c>
      <c r="AJ162" s="116">
        <v>0.21428571428571427</v>
      </c>
      <c r="AK162" s="116">
        <v>4.2857142857142858E-2</v>
      </c>
      <c r="AL162" s="114">
        <v>2187</v>
      </c>
      <c r="AM162" s="115">
        <v>425</v>
      </c>
      <c r="AN162" s="116">
        <v>3.6585365853658534E-2</v>
      </c>
      <c r="AO162" s="115">
        <v>385</v>
      </c>
      <c r="AP162" s="115">
        <v>480</v>
      </c>
      <c r="AQ162" s="116">
        <v>0.18055555555555555</v>
      </c>
      <c r="AR162" s="116">
        <v>3.6111111111111108E-2</v>
      </c>
    </row>
    <row r="163" spans="2:45" ht="10" x14ac:dyDescent="0.2">
      <c r="C163" s="44"/>
      <c r="D163" s="42"/>
      <c r="E163" s="43"/>
      <c r="F163" s="42"/>
      <c r="G163" s="42"/>
      <c r="H163" s="43"/>
      <c r="I163" s="43"/>
      <c r="J163" s="44"/>
      <c r="K163" s="42"/>
      <c r="L163" s="43"/>
      <c r="M163" s="42"/>
      <c r="N163" s="42"/>
      <c r="O163" s="43"/>
      <c r="P163" s="43"/>
      <c r="Q163" s="44"/>
      <c r="R163" s="42"/>
      <c r="S163" s="43"/>
      <c r="T163" s="42"/>
      <c r="U163" s="42"/>
      <c r="V163" s="43"/>
      <c r="W163" s="43"/>
      <c r="X163" s="44"/>
      <c r="Y163" s="42"/>
      <c r="Z163" s="43"/>
      <c r="AA163" s="42"/>
      <c r="AB163" s="42"/>
      <c r="AC163" s="43"/>
      <c r="AD163" s="43"/>
      <c r="AE163" s="44"/>
      <c r="AF163" s="42"/>
      <c r="AG163" s="43"/>
      <c r="AH163" s="42"/>
      <c r="AI163" s="42"/>
      <c r="AJ163" s="43"/>
      <c r="AK163" s="43"/>
      <c r="AL163" s="44"/>
      <c r="AM163" s="42"/>
      <c r="AN163" s="43"/>
      <c r="AO163" s="42"/>
      <c r="AP163" s="42"/>
      <c r="AQ163" s="43"/>
      <c r="AR163" s="43"/>
    </row>
    <row r="164" spans="2:45" ht="10" x14ac:dyDescent="0.2">
      <c r="C164" s="44"/>
      <c r="D164" s="42"/>
      <c r="E164" s="43"/>
      <c r="F164" s="42"/>
      <c r="G164" s="42"/>
      <c r="H164" s="43"/>
      <c r="I164" s="43"/>
      <c r="J164" s="44"/>
      <c r="K164" s="42"/>
      <c r="L164" s="43"/>
      <c r="M164" s="42"/>
      <c r="N164" s="42"/>
      <c r="O164" s="43"/>
      <c r="P164" s="43"/>
      <c r="Q164" s="44"/>
      <c r="R164" s="42"/>
      <c r="S164" s="43"/>
      <c r="T164" s="42"/>
      <c r="U164" s="42"/>
      <c r="V164" s="43"/>
      <c r="W164" s="43"/>
      <c r="X164" s="44"/>
      <c r="Y164" s="42"/>
      <c r="Z164" s="43"/>
      <c r="AA164" s="42"/>
      <c r="AB164" s="42"/>
      <c r="AC164" s="43"/>
      <c r="AD164" s="43"/>
      <c r="AE164" s="44"/>
      <c r="AF164" s="42"/>
      <c r="AG164" s="43"/>
      <c r="AH164" s="42"/>
      <c r="AI164" s="42"/>
      <c r="AJ164" s="43"/>
      <c r="AK164" s="43"/>
      <c r="AL164" s="44"/>
      <c r="AM164" s="42"/>
      <c r="AN164" s="43"/>
      <c r="AO164" s="42"/>
      <c r="AP164" s="42"/>
      <c r="AQ164" s="43"/>
      <c r="AR164" s="43"/>
    </row>
    <row r="165" spans="2:45" s="108" customFormat="1" ht="10" x14ac:dyDescent="0.2"/>
    <row r="166" spans="2:45" s="108" customFormat="1" ht="10" x14ac:dyDescent="0.2"/>
    <row r="167" spans="2:45" s="108" customFormat="1" ht="10" x14ac:dyDescent="0.2"/>
    <row r="168" spans="2:45" s="108" customFormat="1" ht="10" x14ac:dyDescent="0.2"/>
    <row r="169" spans="2:45" s="108" customFormat="1" ht="10" x14ac:dyDescent="0.2"/>
    <row r="170" spans="2:45" s="108" customFormat="1" ht="10" x14ac:dyDescent="0.2"/>
    <row r="171" spans="2:45" s="108" customFormat="1" ht="10" x14ac:dyDescent="0.2"/>
    <row r="172" spans="2:45" s="108" customFormat="1" ht="10" x14ac:dyDescent="0.2"/>
    <row r="173" spans="2:45" s="108" customFormat="1" ht="10" x14ac:dyDescent="0.2"/>
    <row r="174" spans="2:45" s="108" customFormat="1" ht="10" x14ac:dyDescent="0.2"/>
    <row r="175" spans="2:45" s="108" customFormat="1" ht="10" x14ac:dyDescent="0.2"/>
    <row r="176" spans="2:45" s="108" customFormat="1" ht="10" x14ac:dyDescent="0.2"/>
    <row r="177" s="108" customFormat="1" ht="10" x14ac:dyDescent="0.2"/>
    <row r="178" s="108" customFormat="1" ht="10" x14ac:dyDescent="0.2"/>
    <row r="179" s="108" customFormat="1" ht="10" x14ac:dyDescent="0.2"/>
    <row r="180" s="108" customFormat="1" ht="10" x14ac:dyDescent="0.2"/>
    <row r="181" s="108" customFormat="1" ht="10" x14ac:dyDescent="0.2"/>
    <row r="182" s="108" customFormat="1" ht="10" x14ac:dyDescent="0.2"/>
    <row r="183" s="108" customFormat="1" ht="10" x14ac:dyDescent="0.2"/>
    <row r="184" s="108" customFormat="1" ht="10" x14ac:dyDescent="0.2"/>
    <row r="185" s="108" customFormat="1" ht="10" x14ac:dyDescent="0.2"/>
    <row r="186" s="108" customFormat="1" ht="10" x14ac:dyDescent="0.2"/>
    <row r="187" s="108" customFormat="1" ht="10" x14ac:dyDescent="0.2"/>
    <row r="188" s="108" customFormat="1" ht="10" x14ac:dyDescent="0.2"/>
    <row r="189" s="108" customFormat="1" ht="10" x14ac:dyDescent="0.2"/>
    <row r="190" s="108" customFormat="1" ht="10" x14ac:dyDescent="0.2"/>
    <row r="191" s="108" customFormat="1" ht="10" x14ac:dyDescent="0.2"/>
    <row r="192" s="108" customFormat="1" ht="10" x14ac:dyDescent="0.2"/>
    <row r="193" s="108" customFormat="1" ht="10" x14ac:dyDescent="0.2"/>
    <row r="194" s="108" customFormat="1" ht="10" x14ac:dyDescent="0.2"/>
    <row r="195" s="108" customFormat="1" ht="10" x14ac:dyDescent="0.2"/>
    <row r="196" s="108" customFormat="1" ht="10" x14ac:dyDescent="0.2"/>
    <row r="197" s="108" customFormat="1" ht="10" x14ac:dyDescent="0.2"/>
    <row r="198" s="108" customFormat="1" ht="10" x14ac:dyDescent="0.2"/>
    <row r="199" s="108" customFormat="1" ht="10" x14ac:dyDescent="0.2"/>
    <row r="200" s="108" customFormat="1" ht="10" x14ac:dyDescent="0.2"/>
    <row r="201" s="108" customFormat="1" ht="10" x14ac:dyDescent="0.2"/>
    <row r="202" s="108" customFormat="1" ht="10" x14ac:dyDescent="0.2"/>
    <row r="203" s="108" customFormat="1" ht="10" x14ac:dyDescent="0.2"/>
    <row r="204" s="108" customFormat="1" ht="10" x14ac:dyDescent="0.2"/>
    <row r="205" s="108" customFormat="1" ht="10" x14ac:dyDescent="0.2"/>
    <row r="206" s="108" customFormat="1" ht="10" x14ac:dyDescent="0.2"/>
    <row r="207" s="108" customFormat="1" ht="10" x14ac:dyDescent="0.2"/>
    <row r="208" s="108" customFormat="1" ht="10" x14ac:dyDescent="0.2"/>
    <row r="209" s="108" customFormat="1" ht="10" x14ac:dyDescent="0.2"/>
    <row r="210" s="108" customFormat="1" ht="10" x14ac:dyDescent="0.2"/>
    <row r="211" s="108" customFormat="1" ht="10" x14ac:dyDescent="0.2"/>
    <row r="212" s="108" customFormat="1" ht="10" x14ac:dyDescent="0.2"/>
    <row r="213" s="108" customFormat="1" ht="10" x14ac:dyDescent="0.2"/>
    <row r="214" s="108" customFormat="1" ht="10" x14ac:dyDescent="0.2"/>
    <row r="215" s="108" customFormat="1" ht="10" x14ac:dyDescent="0.2"/>
    <row r="216" s="108" customFormat="1" ht="10" x14ac:dyDescent="0.2"/>
    <row r="217" s="108" customFormat="1" ht="10" x14ac:dyDescent="0.2"/>
    <row r="218" s="108" customFormat="1" ht="10" x14ac:dyDescent="0.2"/>
    <row r="219" s="108" customFormat="1" ht="10" x14ac:dyDescent="0.2"/>
    <row r="220" s="108" customFormat="1" ht="10" x14ac:dyDescent="0.2"/>
    <row r="221" s="108" customFormat="1" ht="10" x14ac:dyDescent="0.2"/>
    <row r="222" s="108" customFormat="1" ht="10" x14ac:dyDescent="0.2"/>
    <row r="223" s="108" customFormat="1" ht="10" x14ac:dyDescent="0.2"/>
    <row r="224" s="108" customFormat="1" ht="10" x14ac:dyDescent="0.2"/>
    <row r="225" s="108" customFormat="1" ht="10" x14ac:dyDescent="0.2"/>
    <row r="226" s="108" customFormat="1" ht="10" x14ac:dyDescent="0.2"/>
    <row r="227" s="108" customFormat="1" ht="10" x14ac:dyDescent="0.2"/>
    <row r="228" s="108" customFormat="1" ht="10" x14ac:dyDescent="0.2"/>
    <row r="229" s="108" customFormat="1" ht="10" x14ac:dyDescent="0.2"/>
    <row r="230" s="108" customFormat="1" ht="10" x14ac:dyDescent="0.2"/>
    <row r="231" s="108" customFormat="1" ht="10" x14ac:dyDescent="0.2"/>
    <row r="232" s="108" customFormat="1" ht="10" x14ac:dyDescent="0.2"/>
    <row r="233" s="108" customFormat="1" ht="10" x14ac:dyDescent="0.2"/>
    <row r="234" s="108" customFormat="1" ht="10" x14ac:dyDescent="0.2"/>
    <row r="235" s="108" customFormat="1" ht="10" x14ac:dyDescent="0.2"/>
    <row r="236" s="108" customFormat="1" ht="10" x14ac:dyDescent="0.2"/>
    <row r="237" s="108" customFormat="1" ht="10" x14ac:dyDescent="0.2"/>
    <row r="238" s="108" customFormat="1" ht="10" x14ac:dyDescent="0.2"/>
    <row r="239" s="108" customFormat="1" ht="10" x14ac:dyDescent="0.2"/>
    <row r="240" s="108" customFormat="1" ht="10" x14ac:dyDescent="0.2"/>
    <row r="241" s="108" customFormat="1" ht="10" x14ac:dyDescent="0.2"/>
    <row r="242" s="108" customFormat="1" ht="10" x14ac:dyDescent="0.2"/>
    <row r="243" s="108" customFormat="1" ht="10" x14ac:dyDescent="0.2"/>
    <row r="244" s="108" customFormat="1" ht="10" x14ac:dyDescent="0.2"/>
    <row r="245" s="108" customFormat="1" ht="10" x14ac:dyDescent="0.2"/>
    <row r="246" s="108" customFormat="1" ht="10" x14ac:dyDescent="0.2"/>
    <row r="247" s="108" customFormat="1" ht="10" x14ac:dyDescent="0.2"/>
    <row r="248" s="108" customFormat="1" ht="10" x14ac:dyDescent="0.2"/>
    <row r="249" s="108" customFormat="1" ht="10" x14ac:dyDescent="0.2"/>
    <row r="250" s="108" customFormat="1" ht="10" x14ac:dyDescent="0.2"/>
    <row r="251" s="108" customFormat="1" ht="10" x14ac:dyDescent="0.2"/>
    <row r="252" s="108" customFormat="1" ht="10" x14ac:dyDescent="0.2"/>
    <row r="253" s="108" customFormat="1" ht="10" x14ac:dyDescent="0.2"/>
    <row r="254" s="108" customFormat="1" ht="10" x14ac:dyDescent="0.2"/>
    <row r="255" s="108" customFormat="1" ht="10" x14ac:dyDescent="0.2"/>
    <row r="256" s="108" customFormat="1" ht="10" x14ac:dyDescent="0.2"/>
    <row r="257" s="108" customFormat="1" ht="10" x14ac:dyDescent="0.2"/>
    <row r="258" s="108" customFormat="1" ht="10" x14ac:dyDescent="0.2"/>
    <row r="259" s="108" customFormat="1" ht="10" x14ac:dyDescent="0.2"/>
    <row r="260" s="108" customFormat="1" ht="10" x14ac:dyDescent="0.2"/>
    <row r="261" s="108" customFormat="1" ht="10" x14ac:dyDescent="0.2"/>
    <row r="262" s="108" customFormat="1" ht="10" x14ac:dyDescent="0.2"/>
    <row r="263" s="108" customFormat="1" ht="10" x14ac:dyDescent="0.2"/>
    <row r="264" s="108" customFormat="1" ht="10" x14ac:dyDescent="0.2"/>
    <row r="265" s="108" customFormat="1" ht="10" x14ac:dyDescent="0.2"/>
    <row r="266" s="108" customFormat="1" ht="10" x14ac:dyDescent="0.2"/>
    <row r="267" s="108" customFormat="1" ht="10" x14ac:dyDescent="0.2"/>
    <row r="268" s="108" customFormat="1" ht="10" x14ac:dyDescent="0.2"/>
    <row r="269" s="108" customFormat="1" ht="10" x14ac:dyDescent="0.2"/>
    <row r="270" s="108" customFormat="1" ht="10" x14ac:dyDescent="0.2"/>
    <row r="271" s="108" customFormat="1" ht="10" x14ac:dyDescent="0.2"/>
    <row r="272" s="108" customFormat="1" ht="10" x14ac:dyDescent="0.2"/>
    <row r="273" s="108" customFormat="1" ht="10" x14ac:dyDescent="0.2"/>
    <row r="274" s="108" customFormat="1" ht="10" x14ac:dyDescent="0.2"/>
    <row r="275" s="108" customFormat="1" ht="10" x14ac:dyDescent="0.2"/>
    <row r="276" s="108" customFormat="1" ht="10" x14ac:dyDescent="0.2"/>
    <row r="277" s="108" customFormat="1" ht="10" x14ac:dyDescent="0.2"/>
    <row r="278" s="108" customFormat="1" ht="10" x14ac:dyDescent="0.2"/>
    <row r="279" s="108" customFormat="1" ht="10" x14ac:dyDescent="0.2"/>
    <row r="280" s="108" customFormat="1" ht="10" x14ac:dyDescent="0.2"/>
    <row r="281" s="108" customFormat="1" ht="10" x14ac:dyDescent="0.2"/>
    <row r="282" s="108" customFormat="1" ht="10" x14ac:dyDescent="0.2"/>
    <row r="283" s="108" customFormat="1" ht="10" x14ac:dyDescent="0.2"/>
    <row r="284" s="108" customFormat="1" ht="10" x14ac:dyDescent="0.2"/>
    <row r="285" s="108" customFormat="1" ht="10" x14ac:dyDescent="0.2"/>
    <row r="286" s="108" customFormat="1" ht="10" x14ac:dyDescent="0.2"/>
    <row r="287" s="108" customFormat="1" ht="10" x14ac:dyDescent="0.2"/>
    <row r="288" s="108" customFormat="1" ht="10" x14ac:dyDescent="0.2"/>
    <row r="289" s="108" customFormat="1" ht="10" x14ac:dyDescent="0.2"/>
    <row r="290" s="108" customFormat="1" ht="10" x14ac:dyDescent="0.2"/>
    <row r="291" s="108" customFormat="1" ht="10" x14ac:dyDescent="0.2"/>
    <row r="292" s="108" customFormat="1" ht="10" x14ac:dyDescent="0.2"/>
    <row r="293" s="108" customFormat="1" ht="10" x14ac:dyDescent="0.2"/>
    <row r="294" s="108" customFormat="1" ht="10" x14ac:dyDescent="0.2"/>
    <row r="295" s="108" customFormat="1" ht="10" x14ac:dyDescent="0.2"/>
    <row r="296" s="108" customFormat="1" ht="10" x14ac:dyDescent="0.2"/>
    <row r="297" s="108" customFormat="1" ht="10" x14ac:dyDescent="0.2"/>
    <row r="298" s="108" customFormat="1" ht="10" x14ac:dyDescent="0.2"/>
    <row r="299" s="108" customFormat="1" ht="10" x14ac:dyDescent="0.2"/>
    <row r="300" s="108" customFormat="1" ht="10" x14ac:dyDescent="0.2"/>
    <row r="301" s="108" customFormat="1" ht="10" x14ac:dyDescent="0.2"/>
    <row r="302" s="108" customFormat="1" ht="10" x14ac:dyDescent="0.2"/>
    <row r="303" s="108" customFormat="1" ht="10" x14ac:dyDescent="0.2"/>
    <row r="304" s="108" customFormat="1" ht="10" x14ac:dyDescent="0.2"/>
    <row r="305" s="108" customFormat="1" ht="10" x14ac:dyDescent="0.2"/>
    <row r="306" s="108" customFormat="1" ht="10" x14ac:dyDescent="0.2"/>
    <row r="307" s="108" customFormat="1" ht="10" x14ac:dyDescent="0.2"/>
    <row r="308" s="108" customFormat="1" ht="10" x14ac:dyDescent="0.2"/>
    <row r="309" s="108" customFormat="1" ht="10" x14ac:dyDescent="0.2"/>
    <row r="310" s="108" customFormat="1" ht="10" x14ac:dyDescent="0.2"/>
    <row r="311" s="108" customFormat="1" ht="10" x14ac:dyDescent="0.2"/>
    <row r="312" s="108" customFormat="1" ht="10" x14ac:dyDescent="0.2"/>
    <row r="313" s="108" customFormat="1" ht="10" x14ac:dyDescent="0.2"/>
    <row r="314" s="108" customFormat="1" ht="10" x14ac:dyDescent="0.2"/>
    <row r="315" s="108" customFormat="1" ht="10" x14ac:dyDescent="0.2"/>
    <row r="316" s="108" customFormat="1" ht="10" x14ac:dyDescent="0.2"/>
    <row r="317" s="108" customFormat="1" ht="10" x14ac:dyDescent="0.2"/>
    <row r="318" s="108" customFormat="1" ht="10" x14ac:dyDescent="0.2"/>
    <row r="319" s="108" customFormat="1" ht="10" x14ac:dyDescent="0.2"/>
    <row r="320" s="108" customFormat="1" ht="10" x14ac:dyDescent="0.2"/>
    <row r="321" s="108" customFormat="1" ht="10" x14ac:dyDescent="0.2"/>
    <row r="322" s="108" customFormat="1" ht="10" x14ac:dyDescent="0.2"/>
    <row r="323" s="108" customFormat="1" ht="10" x14ac:dyDescent="0.2"/>
    <row r="324" s="108" customFormat="1" ht="10" x14ac:dyDescent="0.2"/>
  </sheetData>
  <autoFilter ref="A3:AS162" xr:uid="{00000000-0009-0000-0000-000017000000}"/>
  <hyperlinks>
    <hyperlink ref="K1" location="Contents!A1" display="Contents page" xr:uid="{00000000-0004-0000-17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57" activePane="bottomRight" state="frozenSplit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09765625" defaultRowHeight="11.5" outlineLevelCol="2" x14ac:dyDescent="0.25"/>
  <cols>
    <col min="1" max="1" width="27" style="67" customWidth="1"/>
    <col min="2" max="2" width="8.8984375" style="65" customWidth="1"/>
    <col min="3" max="4" width="8.8984375" style="67" customWidth="1"/>
    <col min="5" max="5" width="8.8984375" style="65" customWidth="1"/>
    <col min="6" max="7" width="8.8984375" style="67" customWidth="1"/>
    <col min="8" max="8" width="8.8984375" style="65" customWidth="1" outlineLevel="1" collapsed="1"/>
    <col min="9" max="10" width="8.8984375" style="67" customWidth="1" outlineLevel="2"/>
    <col min="11" max="11" width="8.8984375" style="65" customWidth="1"/>
    <col min="12" max="13" width="8.8984375" style="67" customWidth="1"/>
    <col min="14" max="14" width="8.8984375" style="65" customWidth="1" collapsed="1"/>
    <col min="15" max="16" width="8.8984375" style="67" customWidth="1"/>
    <col min="17" max="17" width="8.8984375" style="65" customWidth="1" outlineLevel="1" collapsed="1"/>
    <col min="18" max="19" width="8.8984375" style="67" customWidth="1" outlineLevel="2"/>
    <col min="20" max="20" width="9.09765625" style="67"/>
    <col min="21" max="21" width="15" style="67" customWidth="1"/>
    <col min="22" max="16384" width="9.09765625" style="67"/>
  </cols>
  <sheetData>
    <row r="1" spans="1:21" ht="32.25" customHeight="1" x14ac:dyDescent="0.25">
      <c r="A1" s="295" t="s">
        <v>406</v>
      </c>
      <c r="U1" s="196" t="s">
        <v>366</v>
      </c>
    </row>
    <row r="2" spans="1:21" x14ac:dyDescent="0.25">
      <c r="A2" s="68"/>
      <c r="B2" s="299" t="s">
        <v>31</v>
      </c>
      <c r="C2" s="299"/>
      <c r="D2" s="299"/>
      <c r="E2" s="299" t="s">
        <v>32</v>
      </c>
      <c r="F2" s="299"/>
      <c r="G2" s="299"/>
      <c r="H2" s="299" t="s">
        <v>33</v>
      </c>
      <c r="I2" s="299"/>
      <c r="J2" s="299"/>
      <c r="K2" s="299" t="s">
        <v>34</v>
      </c>
      <c r="L2" s="299"/>
      <c r="M2" s="299"/>
      <c r="N2" s="299" t="s">
        <v>35</v>
      </c>
      <c r="O2" s="299"/>
      <c r="P2" s="299"/>
      <c r="Q2" s="299" t="s">
        <v>36</v>
      </c>
      <c r="R2" s="299"/>
      <c r="S2" s="299"/>
    </row>
    <row r="3" spans="1:21" x14ac:dyDescent="0.25">
      <c r="A3" s="69" t="s">
        <v>38</v>
      </c>
      <c r="B3" s="69" t="s">
        <v>7</v>
      </c>
      <c r="C3" s="69" t="s">
        <v>13</v>
      </c>
      <c r="D3" s="69" t="s">
        <v>130</v>
      </c>
      <c r="E3" s="69" t="s">
        <v>7</v>
      </c>
      <c r="F3" s="69" t="s">
        <v>13</v>
      </c>
      <c r="G3" s="69" t="s">
        <v>130</v>
      </c>
      <c r="H3" s="69" t="s">
        <v>7</v>
      </c>
      <c r="I3" s="69" t="s">
        <v>13</v>
      </c>
      <c r="J3" s="69" t="s">
        <v>130</v>
      </c>
      <c r="K3" s="69" t="s">
        <v>7</v>
      </c>
      <c r="L3" s="69" t="s">
        <v>13</v>
      </c>
      <c r="M3" s="69" t="s">
        <v>130</v>
      </c>
      <c r="N3" s="69" t="s">
        <v>7</v>
      </c>
      <c r="O3" s="69" t="s">
        <v>13</v>
      </c>
      <c r="P3" s="69" t="s">
        <v>130</v>
      </c>
      <c r="Q3" s="69" t="s">
        <v>7</v>
      </c>
      <c r="R3" s="69" t="s">
        <v>13</v>
      </c>
      <c r="S3" s="69" t="s">
        <v>130</v>
      </c>
    </row>
    <row r="4" spans="1:21" x14ac:dyDescent="0.25">
      <c r="A4" s="67" t="s">
        <v>78</v>
      </c>
      <c r="B4" s="92" t="s">
        <v>41</v>
      </c>
      <c r="C4" s="93" t="s">
        <v>41</v>
      </c>
      <c r="D4" s="94" t="s">
        <v>41</v>
      </c>
      <c r="E4" s="92" t="s">
        <v>41</v>
      </c>
      <c r="F4" s="93" t="s">
        <v>41</v>
      </c>
      <c r="G4" s="94" t="s">
        <v>41</v>
      </c>
      <c r="H4" s="92" t="s">
        <v>41</v>
      </c>
      <c r="I4" s="93" t="s">
        <v>41</v>
      </c>
      <c r="J4" s="94" t="s">
        <v>41</v>
      </c>
      <c r="K4" s="92">
        <v>10</v>
      </c>
      <c r="L4" s="93">
        <v>310</v>
      </c>
      <c r="M4" s="94">
        <v>0.10714285714285714</v>
      </c>
      <c r="N4" s="92">
        <v>44</v>
      </c>
      <c r="O4" s="93">
        <v>350</v>
      </c>
      <c r="P4" s="94">
        <v>7.6923076923076927E-2</v>
      </c>
      <c r="Q4" s="92" t="s">
        <v>41</v>
      </c>
      <c r="R4" s="93" t="s">
        <v>41</v>
      </c>
      <c r="S4" s="94" t="s">
        <v>41</v>
      </c>
    </row>
    <row r="5" spans="1:21" x14ac:dyDescent="0.25">
      <c r="A5" s="67" t="s">
        <v>79</v>
      </c>
      <c r="B5" s="92" t="s">
        <v>41</v>
      </c>
      <c r="C5" s="93" t="s">
        <v>41</v>
      </c>
      <c r="D5" s="94" t="s">
        <v>41</v>
      </c>
      <c r="E5" s="92" t="s">
        <v>41</v>
      </c>
      <c r="F5" s="93" t="s">
        <v>41</v>
      </c>
      <c r="G5" s="94" t="s">
        <v>41</v>
      </c>
      <c r="H5" s="92" t="s">
        <v>41</v>
      </c>
      <c r="I5" s="93" t="s">
        <v>41</v>
      </c>
      <c r="J5" s="94" t="s">
        <v>41</v>
      </c>
      <c r="K5" s="92" t="s">
        <v>41</v>
      </c>
      <c r="L5" s="93" t="s">
        <v>41</v>
      </c>
      <c r="M5" s="94" t="s">
        <v>41</v>
      </c>
      <c r="N5" s="92">
        <v>28</v>
      </c>
      <c r="O5" s="93">
        <v>320</v>
      </c>
      <c r="P5" s="94">
        <v>9.2150170648464161E-2</v>
      </c>
      <c r="Q5" s="92">
        <v>13</v>
      </c>
      <c r="R5" s="93">
        <v>350</v>
      </c>
      <c r="S5" s="94">
        <v>0</v>
      </c>
    </row>
    <row r="6" spans="1:21" x14ac:dyDescent="0.25">
      <c r="A6" s="67" t="s">
        <v>84</v>
      </c>
      <c r="B6" s="92" t="s">
        <v>41</v>
      </c>
      <c r="C6" s="93" t="s">
        <v>41</v>
      </c>
      <c r="D6" s="94" t="s">
        <v>41</v>
      </c>
      <c r="E6" s="92">
        <v>23</v>
      </c>
      <c r="F6" s="93">
        <v>300</v>
      </c>
      <c r="G6" s="94">
        <v>0.1111111111111111</v>
      </c>
      <c r="H6" s="92" t="s">
        <v>41</v>
      </c>
      <c r="I6" s="93" t="s">
        <v>41</v>
      </c>
      <c r="J6" s="94" t="s">
        <v>41</v>
      </c>
      <c r="K6" s="92">
        <v>12</v>
      </c>
      <c r="L6" s="93">
        <v>275</v>
      </c>
      <c r="M6" s="94" t="s">
        <v>41</v>
      </c>
      <c r="N6" s="92">
        <v>36</v>
      </c>
      <c r="O6" s="93">
        <v>350</v>
      </c>
      <c r="P6" s="94">
        <v>0.16666666666666666</v>
      </c>
      <c r="Q6" s="92" t="s">
        <v>41</v>
      </c>
      <c r="R6" s="93" t="s">
        <v>41</v>
      </c>
      <c r="S6" s="94" t="s">
        <v>41</v>
      </c>
    </row>
    <row r="7" spans="1:21" x14ac:dyDescent="0.25">
      <c r="A7" s="67" t="s">
        <v>88</v>
      </c>
      <c r="B7" s="92">
        <v>149</v>
      </c>
      <c r="C7" s="93">
        <v>265</v>
      </c>
      <c r="D7" s="94">
        <v>1.9230769230769232E-2</v>
      </c>
      <c r="E7" s="92">
        <v>325</v>
      </c>
      <c r="F7" s="93">
        <v>340</v>
      </c>
      <c r="G7" s="94">
        <v>0</v>
      </c>
      <c r="H7" s="92">
        <v>121</v>
      </c>
      <c r="I7" s="93">
        <v>400</v>
      </c>
      <c r="J7" s="94">
        <v>2.564102564102564E-2</v>
      </c>
      <c r="K7" s="92">
        <v>151</v>
      </c>
      <c r="L7" s="93">
        <v>350</v>
      </c>
      <c r="M7" s="94">
        <v>6.0606060606060608E-2</v>
      </c>
      <c r="N7" s="92">
        <v>659</v>
      </c>
      <c r="O7" s="93">
        <v>400</v>
      </c>
      <c r="P7" s="94">
        <v>5.2631578947368418E-2</v>
      </c>
      <c r="Q7" s="92">
        <v>404</v>
      </c>
      <c r="R7" s="93">
        <v>470</v>
      </c>
      <c r="S7" s="94">
        <v>9.3023255813953487E-2</v>
      </c>
    </row>
    <row r="8" spans="1:21" x14ac:dyDescent="0.25">
      <c r="A8" s="67" t="s">
        <v>111</v>
      </c>
      <c r="B8" s="92" t="s">
        <v>41</v>
      </c>
      <c r="C8" s="93" t="s">
        <v>41</v>
      </c>
      <c r="D8" s="94" t="s">
        <v>41</v>
      </c>
      <c r="E8" s="92" t="s">
        <v>41</v>
      </c>
      <c r="F8" s="93" t="s">
        <v>41</v>
      </c>
      <c r="G8" s="94" t="s">
        <v>41</v>
      </c>
      <c r="H8" s="92" t="s">
        <v>41</v>
      </c>
      <c r="I8" s="93" t="s">
        <v>41</v>
      </c>
      <c r="J8" s="94" t="s">
        <v>41</v>
      </c>
      <c r="K8" s="92" t="s">
        <v>41</v>
      </c>
      <c r="L8" s="93" t="s">
        <v>41</v>
      </c>
      <c r="M8" s="94" t="s">
        <v>41</v>
      </c>
      <c r="N8" s="92">
        <v>27</v>
      </c>
      <c r="O8" s="93">
        <v>350</v>
      </c>
      <c r="P8" s="94">
        <v>-2.7777777777777776E-2</v>
      </c>
      <c r="Q8" s="92" t="s">
        <v>41</v>
      </c>
      <c r="R8" s="93" t="s">
        <v>41</v>
      </c>
      <c r="S8" s="94" t="s">
        <v>41</v>
      </c>
    </row>
    <row r="9" spans="1:21" x14ac:dyDescent="0.25">
      <c r="A9" s="67" t="s">
        <v>117</v>
      </c>
      <c r="B9" s="92" t="s">
        <v>41</v>
      </c>
      <c r="C9" s="93" t="s">
        <v>41</v>
      </c>
      <c r="D9" s="94" t="s">
        <v>41</v>
      </c>
      <c r="E9" s="92" t="s">
        <v>41</v>
      </c>
      <c r="F9" s="93" t="s">
        <v>41</v>
      </c>
      <c r="G9" s="94" t="s">
        <v>41</v>
      </c>
      <c r="H9" s="92" t="s">
        <v>41</v>
      </c>
      <c r="I9" s="93" t="s">
        <v>41</v>
      </c>
      <c r="J9" s="94" t="s">
        <v>41</v>
      </c>
      <c r="K9" s="92" t="s">
        <v>41</v>
      </c>
      <c r="L9" s="93" t="s">
        <v>41</v>
      </c>
      <c r="M9" s="94" t="s">
        <v>41</v>
      </c>
      <c r="N9" s="92" t="s">
        <v>41</v>
      </c>
      <c r="O9" s="93" t="s">
        <v>41</v>
      </c>
      <c r="P9" s="94" t="s">
        <v>41</v>
      </c>
      <c r="Q9" s="92" t="s">
        <v>41</v>
      </c>
      <c r="R9" s="93" t="s">
        <v>41</v>
      </c>
      <c r="S9" s="94" t="s">
        <v>41</v>
      </c>
    </row>
    <row r="10" spans="1:21" x14ac:dyDescent="0.25">
      <c r="A10" s="67" t="s">
        <v>119</v>
      </c>
      <c r="B10" s="92" t="s">
        <v>41</v>
      </c>
      <c r="C10" s="93" t="s">
        <v>41</v>
      </c>
      <c r="D10" s="94" t="s">
        <v>41</v>
      </c>
      <c r="E10" s="92" t="s">
        <v>41</v>
      </c>
      <c r="F10" s="93" t="s">
        <v>41</v>
      </c>
      <c r="G10" s="94" t="s">
        <v>41</v>
      </c>
      <c r="H10" s="92" t="s">
        <v>41</v>
      </c>
      <c r="I10" s="93" t="s">
        <v>41</v>
      </c>
      <c r="J10" s="94" t="s">
        <v>41</v>
      </c>
      <c r="K10" s="92">
        <v>11</v>
      </c>
      <c r="L10" s="93">
        <v>280</v>
      </c>
      <c r="M10" s="94">
        <v>0.16666666666666666</v>
      </c>
      <c r="N10" s="92">
        <v>29</v>
      </c>
      <c r="O10" s="93">
        <v>330</v>
      </c>
      <c r="P10" s="94">
        <v>0.17857142857142858</v>
      </c>
      <c r="Q10" s="92">
        <v>11</v>
      </c>
      <c r="R10" s="93">
        <v>350</v>
      </c>
      <c r="S10" s="94">
        <v>1.4492753623188406E-2</v>
      </c>
    </row>
    <row r="11" spans="1:21" x14ac:dyDescent="0.25">
      <c r="A11" s="67" t="s">
        <v>122</v>
      </c>
      <c r="B11" s="92" t="s">
        <v>41</v>
      </c>
      <c r="C11" s="93" t="s">
        <v>41</v>
      </c>
      <c r="D11" s="94" t="s">
        <v>41</v>
      </c>
      <c r="E11" s="92" t="s">
        <v>41</v>
      </c>
      <c r="F11" s="93" t="s">
        <v>41</v>
      </c>
      <c r="G11" s="94" t="s">
        <v>41</v>
      </c>
      <c r="H11" s="92" t="s">
        <v>41</v>
      </c>
      <c r="I11" s="93" t="s">
        <v>41</v>
      </c>
      <c r="J11" s="94" t="s">
        <v>41</v>
      </c>
      <c r="K11" s="92" t="s">
        <v>41</v>
      </c>
      <c r="L11" s="93" t="s">
        <v>41</v>
      </c>
      <c r="M11" s="94" t="s">
        <v>41</v>
      </c>
      <c r="N11" s="92">
        <v>76</v>
      </c>
      <c r="O11" s="93">
        <v>515</v>
      </c>
      <c r="P11" s="94">
        <v>0.10752688172043011</v>
      </c>
      <c r="Q11" s="92">
        <v>127</v>
      </c>
      <c r="R11" s="93">
        <v>520</v>
      </c>
      <c r="S11" s="94">
        <v>0.13043478260869565</v>
      </c>
    </row>
    <row r="12" spans="1:21" x14ac:dyDescent="0.25">
      <c r="A12" s="67" t="s">
        <v>5</v>
      </c>
      <c r="B12" s="92" t="s">
        <v>41</v>
      </c>
      <c r="C12" s="93" t="s">
        <v>41</v>
      </c>
      <c r="D12" s="94" t="s">
        <v>41</v>
      </c>
      <c r="E12" s="92">
        <v>63</v>
      </c>
      <c r="F12" s="93">
        <v>300</v>
      </c>
      <c r="G12" s="94">
        <v>0.1111111111111111</v>
      </c>
      <c r="H12" s="92" t="s">
        <v>41</v>
      </c>
      <c r="I12" s="93" t="s">
        <v>41</v>
      </c>
      <c r="J12" s="94" t="s">
        <v>41</v>
      </c>
      <c r="K12" s="92">
        <v>15</v>
      </c>
      <c r="L12" s="93">
        <v>320</v>
      </c>
      <c r="M12" s="94">
        <v>-4.4776119402985072E-2</v>
      </c>
      <c r="N12" s="92">
        <v>74</v>
      </c>
      <c r="O12" s="93">
        <v>400</v>
      </c>
      <c r="P12" s="94">
        <v>0.1111111111111111</v>
      </c>
      <c r="Q12" s="92">
        <v>26</v>
      </c>
      <c r="R12" s="93">
        <v>500</v>
      </c>
      <c r="S12" s="94">
        <v>0.16822429906542055</v>
      </c>
    </row>
    <row r="13" spans="1:21" x14ac:dyDescent="0.25">
      <c r="A13" s="71" t="s">
        <v>305</v>
      </c>
      <c r="B13" s="95">
        <v>183</v>
      </c>
      <c r="C13" s="96">
        <v>265</v>
      </c>
      <c r="D13" s="97">
        <v>3.9215686274509803E-2</v>
      </c>
      <c r="E13" s="95">
        <v>450</v>
      </c>
      <c r="F13" s="96">
        <v>330</v>
      </c>
      <c r="G13" s="97">
        <v>0</v>
      </c>
      <c r="H13" s="95">
        <v>145</v>
      </c>
      <c r="I13" s="96">
        <v>405</v>
      </c>
      <c r="J13" s="97">
        <v>2.5316455696202531E-2</v>
      </c>
      <c r="K13" s="95">
        <v>215</v>
      </c>
      <c r="L13" s="96">
        <v>340</v>
      </c>
      <c r="M13" s="97">
        <v>6.25E-2</v>
      </c>
      <c r="N13" s="95">
        <v>974</v>
      </c>
      <c r="O13" s="96">
        <v>400</v>
      </c>
      <c r="P13" s="97">
        <v>8.1081081081081086E-2</v>
      </c>
      <c r="Q13" s="95">
        <v>609</v>
      </c>
      <c r="R13" s="96">
        <v>470</v>
      </c>
      <c r="S13" s="97">
        <v>9.3023255813953487E-2</v>
      </c>
    </row>
    <row r="14" spans="1:21" s="72" customFormat="1" x14ac:dyDescent="0.25">
      <c r="A14" s="67" t="s">
        <v>65</v>
      </c>
      <c r="B14" s="92" t="s">
        <v>41</v>
      </c>
      <c r="C14" s="93" t="s">
        <v>41</v>
      </c>
      <c r="D14" s="94" t="s">
        <v>41</v>
      </c>
      <c r="E14" s="92">
        <v>17</v>
      </c>
      <c r="F14" s="93">
        <v>280</v>
      </c>
      <c r="G14" s="94" t="s">
        <v>41</v>
      </c>
      <c r="H14" s="92" t="s">
        <v>41</v>
      </c>
      <c r="I14" s="93" t="s">
        <v>41</v>
      </c>
      <c r="J14" s="94" t="s">
        <v>41</v>
      </c>
      <c r="K14" s="92" t="s">
        <v>41</v>
      </c>
      <c r="L14" s="93" t="s">
        <v>41</v>
      </c>
      <c r="M14" s="94" t="s">
        <v>41</v>
      </c>
      <c r="N14" s="92">
        <v>39</v>
      </c>
      <c r="O14" s="93">
        <v>300</v>
      </c>
      <c r="P14" s="94">
        <v>7.1428571428571425E-2</v>
      </c>
      <c r="Q14" s="92">
        <v>14</v>
      </c>
      <c r="R14" s="93">
        <v>383</v>
      </c>
      <c r="S14" s="94">
        <v>0.11014492753623188</v>
      </c>
    </row>
    <row r="15" spans="1:21" x14ac:dyDescent="0.25">
      <c r="A15" s="67" t="s">
        <v>0</v>
      </c>
      <c r="B15" s="92">
        <v>41</v>
      </c>
      <c r="C15" s="93">
        <v>210</v>
      </c>
      <c r="D15" s="94">
        <v>6.0606060606060608E-2</v>
      </c>
      <c r="E15" s="92">
        <v>104</v>
      </c>
      <c r="F15" s="93">
        <v>275</v>
      </c>
      <c r="G15" s="94">
        <v>4.5627376425855515E-2</v>
      </c>
      <c r="H15" s="92">
        <v>34</v>
      </c>
      <c r="I15" s="93">
        <v>330</v>
      </c>
      <c r="J15" s="94">
        <v>3.125E-2</v>
      </c>
      <c r="K15" s="92">
        <v>95</v>
      </c>
      <c r="L15" s="93">
        <v>295</v>
      </c>
      <c r="M15" s="94">
        <v>5.3571428571428568E-2</v>
      </c>
      <c r="N15" s="92">
        <v>433</v>
      </c>
      <c r="O15" s="93">
        <v>340</v>
      </c>
      <c r="P15" s="94">
        <v>3.0303030303030304E-2</v>
      </c>
      <c r="Q15" s="92">
        <v>261</v>
      </c>
      <c r="R15" s="93">
        <v>420</v>
      </c>
      <c r="S15" s="94">
        <v>6.3291139240506333E-2</v>
      </c>
    </row>
    <row r="16" spans="1:21" x14ac:dyDescent="0.25">
      <c r="A16" s="67" t="s">
        <v>85</v>
      </c>
      <c r="B16" s="92" t="s">
        <v>41</v>
      </c>
      <c r="C16" s="93" t="s">
        <v>41</v>
      </c>
      <c r="D16" s="94" t="s">
        <v>41</v>
      </c>
      <c r="E16" s="92" t="s">
        <v>41</v>
      </c>
      <c r="F16" s="93" t="s">
        <v>41</v>
      </c>
      <c r="G16" s="94" t="s">
        <v>41</v>
      </c>
      <c r="H16" s="92" t="s">
        <v>41</v>
      </c>
      <c r="I16" s="93" t="s">
        <v>41</v>
      </c>
      <c r="J16" s="94" t="s">
        <v>41</v>
      </c>
      <c r="K16" s="92" t="s">
        <v>41</v>
      </c>
      <c r="L16" s="93" t="s">
        <v>41</v>
      </c>
      <c r="M16" s="94" t="s">
        <v>41</v>
      </c>
      <c r="N16" s="92">
        <v>15</v>
      </c>
      <c r="O16" s="93">
        <v>430</v>
      </c>
      <c r="P16" s="94">
        <v>0.10824742268041238</v>
      </c>
      <c r="Q16" s="92">
        <v>15</v>
      </c>
      <c r="R16" s="93">
        <v>440</v>
      </c>
      <c r="S16" s="94">
        <v>0</v>
      </c>
    </row>
    <row r="17" spans="1:19" x14ac:dyDescent="0.25">
      <c r="A17" s="67" t="s">
        <v>90</v>
      </c>
      <c r="B17" s="92" t="s">
        <v>41</v>
      </c>
      <c r="C17" s="93" t="s">
        <v>41</v>
      </c>
      <c r="D17" s="94" t="s">
        <v>41</v>
      </c>
      <c r="E17" s="92">
        <v>10</v>
      </c>
      <c r="F17" s="93">
        <v>303</v>
      </c>
      <c r="G17" s="94" t="s">
        <v>41</v>
      </c>
      <c r="H17" s="92" t="s">
        <v>41</v>
      </c>
      <c r="I17" s="93" t="s">
        <v>41</v>
      </c>
      <c r="J17" s="94" t="s">
        <v>41</v>
      </c>
      <c r="K17" s="92" t="s">
        <v>41</v>
      </c>
      <c r="L17" s="93" t="s">
        <v>41</v>
      </c>
      <c r="M17" s="94" t="s">
        <v>41</v>
      </c>
      <c r="N17" s="92">
        <v>33</v>
      </c>
      <c r="O17" s="93">
        <v>395</v>
      </c>
      <c r="P17" s="94">
        <v>3.9473684210526314E-2</v>
      </c>
      <c r="Q17" s="92" t="s">
        <v>41</v>
      </c>
      <c r="R17" s="93" t="s">
        <v>41</v>
      </c>
      <c r="S17" s="94" t="s">
        <v>41</v>
      </c>
    </row>
    <row r="18" spans="1:19" x14ac:dyDescent="0.25">
      <c r="A18" s="67" t="s">
        <v>91</v>
      </c>
      <c r="B18" s="92" t="s">
        <v>41</v>
      </c>
      <c r="C18" s="93" t="s">
        <v>41</v>
      </c>
      <c r="D18" s="94" t="s">
        <v>41</v>
      </c>
      <c r="E18" s="92" t="s">
        <v>41</v>
      </c>
      <c r="F18" s="93" t="s">
        <v>41</v>
      </c>
      <c r="G18" s="94" t="s">
        <v>41</v>
      </c>
      <c r="H18" s="92" t="s">
        <v>41</v>
      </c>
      <c r="I18" s="93" t="s">
        <v>41</v>
      </c>
      <c r="J18" s="94" t="s">
        <v>41</v>
      </c>
      <c r="K18" s="92" t="s">
        <v>41</v>
      </c>
      <c r="L18" s="93" t="s">
        <v>41</v>
      </c>
      <c r="M18" s="94" t="s">
        <v>41</v>
      </c>
      <c r="N18" s="92">
        <v>12</v>
      </c>
      <c r="O18" s="93">
        <v>220</v>
      </c>
      <c r="P18" s="94">
        <v>0.12820512820512819</v>
      </c>
      <c r="Q18" s="92" t="s">
        <v>41</v>
      </c>
      <c r="R18" s="93" t="s">
        <v>41</v>
      </c>
      <c r="S18" s="94" t="s">
        <v>41</v>
      </c>
    </row>
    <row r="19" spans="1:19" x14ac:dyDescent="0.25">
      <c r="A19" s="67" t="s">
        <v>1</v>
      </c>
      <c r="B19" s="92">
        <v>10</v>
      </c>
      <c r="C19" s="93">
        <v>170</v>
      </c>
      <c r="D19" s="94">
        <v>-0.32</v>
      </c>
      <c r="E19" s="92">
        <v>31</v>
      </c>
      <c r="F19" s="93">
        <v>260</v>
      </c>
      <c r="G19" s="94">
        <v>6.1224489795918366E-2</v>
      </c>
      <c r="H19" s="92">
        <v>16</v>
      </c>
      <c r="I19" s="93">
        <v>330</v>
      </c>
      <c r="J19" s="94">
        <v>-5.7142857142857141E-2</v>
      </c>
      <c r="K19" s="92">
        <v>11</v>
      </c>
      <c r="L19" s="93">
        <v>265</v>
      </c>
      <c r="M19" s="94">
        <v>-8.6206896551724144E-2</v>
      </c>
      <c r="N19" s="92">
        <v>48</v>
      </c>
      <c r="O19" s="93">
        <v>315</v>
      </c>
      <c r="P19" s="94">
        <v>6.7796610169491525E-2</v>
      </c>
      <c r="Q19" s="92">
        <v>14</v>
      </c>
      <c r="R19" s="93">
        <v>400</v>
      </c>
      <c r="S19" s="94">
        <v>0.19402985074626866</v>
      </c>
    </row>
    <row r="20" spans="1:19" x14ac:dyDescent="0.25">
      <c r="A20" s="67" t="s">
        <v>108</v>
      </c>
      <c r="B20" s="92" t="s">
        <v>41</v>
      </c>
      <c r="C20" s="93" t="s">
        <v>41</v>
      </c>
      <c r="D20" s="94" t="s">
        <v>41</v>
      </c>
      <c r="E20" s="92">
        <v>15</v>
      </c>
      <c r="F20" s="93">
        <v>300</v>
      </c>
      <c r="G20" s="94">
        <v>7.1428571428571425E-2</v>
      </c>
      <c r="H20" s="92" t="s">
        <v>41</v>
      </c>
      <c r="I20" s="93" t="s">
        <v>41</v>
      </c>
      <c r="J20" s="94" t="s">
        <v>41</v>
      </c>
      <c r="K20" s="92" t="s">
        <v>41</v>
      </c>
      <c r="L20" s="93" t="s">
        <v>41</v>
      </c>
      <c r="M20" s="94" t="s">
        <v>41</v>
      </c>
      <c r="N20" s="92">
        <v>49</v>
      </c>
      <c r="O20" s="93">
        <v>380</v>
      </c>
      <c r="P20" s="94">
        <v>8.5714285714285715E-2</v>
      </c>
      <c r="Q20" s="92">
        <v>53</v>
      </c>
      <c r="R20" s="93">
        <v>420</v>
      </c>
      <c r="S20" s="94">
        <v>7.6923076923076927E-2</v>
      </c>
    </row>
    <row r="21" spans="1:19" x14ac:dyDescent="0.25">
      <c r="A21" s="67" t="s">
        <v>114</v>
      </c>
      <c r="B21" s="92" t="s">
        <v>41</v>
      </c>
      <c r="C21" s="93" t="s">
        <v>41</v>
      </c>
      <c r="D21" s="94" t="s">
        <v>41</v>
      </c>
      <c r="E21" s="92" t="s">
        <v>41</v>
      </c>
      <c r="F21" s="93" t="s">
        <v>41</v>
      </c>
      <c r="G21" s="94" t="s">
        <v>41</v>
      </c>
      <c r="H21" s="92" t="s">
        <v>41</v>
      </c>
      <c r="I21" s="93" t="s">
        <v>41</v>
      </c>
      <c r="J21" s="94" t="s">
        <v>41</v>
      </c>
      <c r="K21" s="92" t="s">
        <v>41</v>
      </c>
      <c r="L21" s="93" t="s">
        <v>41</v>
      </c>
      <c r="M21" s="94" t="s">
        <v>41</v>
      </c>
      <c r="N21" s="92">
        <v>15</v>
      </c>
      <c r="O21" s="93">
        <v>270</v>
      </c>
      <c r="P21" s="94">
        <v>0.08</v>
      </c>
      <c r="Q21" s="92" t="s">
        <v>41</v>
      </c>
      <c r="R21" s="93" t="s">
        <v>41</v>
      </c>
      <c r="S21" s="94" t="s">
        <v>41</v>
      </c>
    </row>
    <row r="22" spans="1:19" x14ac:dyDescent="0.25">
      <c r="A22" s="67" t="s">
        <v>116</v>
      </c>
      <c r="B22" s="92" t="s">
        <v>41</v>
      </c>
      <c r="C22" s="93" t="s">
        <v>41</v>
      </c>
      <c r="D22" s="94" t="s">
        <v>41</v>
      </c>
      <c r="E22" s="92" t="s">
        <v>41</v>
      </c>
      <c r="F22" s="93" t="s">
        <v>41</v>
      </c>
      <c r="G22" s="94" t="s">
        <v>41</v>
      </c>
      <c r="H22" s="92" t="s">
        <v>41</v>
      </c>
      <c r="I22" s="93" t="s">
        <v>41</v>
      </c>
      <c r="J22" s="94" t="s">
        <v>41</v>
      </c>
      <c r="K22" s="92" t="s">
        <v>41</v>
      </c>
      <c r="L22" s="93" t="s">
        <v>41</v>
      </c>
      <c r="M22" s="94" t="s">
        <v>41</v>
      </c>
      <c r="N22" s="92">
        <v>11</v>
      </c>
      <c r="O22" s="93">
        <v>280</v>
      </c>
      <c r="P22" s="94" t="s">
        <v>41</v>
      </c>
      <c r="Q22" s="92" t="s">
        <v>41</v>
      </c>
      <c r="R22" s="93" t="s">
        <v>41</v>
      </c>
      <c r="S22" s="94" t="s">
        <v>41</v>
      </c>
    </row>
    <row r="23" spans="1:19" x14ac:dyDescent="0.25">
      <c r="A23" s="67" t="s">
        <v>125</v>
      </c>
      <c r="B23" s="92" t="s">
        <v>41</v>
      </c>
      <c r="C23" s="93" t="s">
        <v>41</v>
      </c>
      <c r="D23" s="94" t="s">
        <v>41</v>
      </c>
      <c r="E23" s="92" t="s">
        <v>41</v>
      </c>
      <c r="F23" s="93" t="s">
        <v>41</v>
      </c>
      <c r="G23" s="94" t="s">
        <v>41</v>
      </c>
      <c r="H23" s="92" t="s">
        <v>41</v>
      </c>
      <c r="I23" s="93" t="s">
        <v>41</v>
      </c>
      <c r="J23" s="94" t="s">
        <v>41</v>
      </c>
      <c r="K23" s="92" t="s">
        <v>41</v>
      </c>
      <c r="L23" s="93" t="s">
        <v>41</v>
      </c>
      <c r="M23" s="94" t="s">
        <v>41</v>
      </c>
      <c r="N23" s="92" t="s">
        <v>41</v>
      </c>
      <c r="O23" s="93" t="s">
        <v>41</v>
      </c>
      <c r="P23" s="94" t="s">
        <v>41</v>
      </c>
      <c r="Q23" s="92" t="s">
        <v>41</v>
      </c>
      <c r="R23" s="93" t="s">
        <v>41</v>
      </c>
      <c r="S23" s="94" t="s">
        <v>41</v>
      </c>
    </row>
    <row r="24" spans="1:19" x14ac:dyDescent="0.25">
      <c r="A24" s="67" t="s">
        <v>129</v>
      </c>
      <c r="B24" s="92" t="s">
        <v>41</v>
      </c>
      <c r="C24" s="93" t="s">
        <v>41</v>
      </c>
      <c r="D24" s="94" t="s">
        <v>41</v>
      </c>
      <c r="E24" s="92" t="s">
        <v>41</v>
      </c>
      <c r="F24" s="93" t="s">
        <v>41</v>
      </c>
      <c r="G24" s="94" t="s">
        <v>41</v>
      </c>
      <c r="H24" s="92" t="s">
        <v>41</v>
      </c>
      <c r="I24" s="93" t="s">
        <v>41</v>
      </c>
      <c r="J24" s="94" t="s">
        <v>41</v>
      </c>
      <c r="K24" s="92" t="s">
        <v>41</v>
      </c>
      <c r="L24" s="93" t="s">
        <v>41</v>
      </c>
      <c r="M24" s="94" t="s">
        <v>41</v>
      </c>
      <c r="N24" s="92">
        <v>13</v>
      </c>
      <c r="O24" s="93">
        <v>200</v>
      </c>
      <c r="P24" s="94">
        <v>0</v>
      </c>
      <c r="Q24" s="92" t="s">
        <v>41</v>
      </c>
      <c r="R24" s="93" t="s">
        <v>41</v>
      </c>
      <c r="S24" s="94" t="s">
        <v>41</v>
      </c>
    </row>
    <row r="25" spans="1:19" x14ac:dyDescent="0.25">
      <c r="A25" s="71" t="s">
        <v>306</v>
      </c>
      <c r="B25" s="92">
        <v>69</v>
      </c>
      <c r="C25" s="93">
        <v>200</v>
      </c>
      <c r="D25" s="94">
        <v>8.1081081081081086E-2</v>
      </c>
      <c r="E25" s="92">
        <v>189</v>
      </c>
      <c r="F25" s="93">
        <v>270</v>
      </c>
      <c r="G25" s="94">
        <v>0.08</v>
      </c>
      <c r="H25" s="92">
        <v>61</v>
      </c>
      <c r="I25" s="93">
        <v>330</v>
      </c>
      <c r="J25" s="94">
        <v>0</v>
      </c>
      <c r="K25" s="92">
        <v>138</v>
      </c>
      <c r="L25" s="93">
        <v>295</v>
      </c>
      <c r="M25" s="94">
        <v>3.5087719298245612E-2</v>
      </c>
      <c r="N25" s="92">
        <v>673</v>
      </c>
      <c r="O25" s="93">
        <v>340</v>
      </c>
      <c r="P25" s="94">
        <v>3.0303030303030304E-2</v>
      </c>
      <c r="Q25" s="92">
        <v>371</v>
      </c>
      <c r="R25" s="93">
        <v>420</v>
      </c>
      <c r="S25" s="94">
        <v>7.6923076923076927E-2</v>
      </c>
    </row>
    <row r="26" spans="1:19" s="72" customFormat="1" x14ac:dyDescent="0.25">
      <c r="A26" s="67" t="s">
        <v>73</v>
      </c>
      <c r="B26" s="92" t="s">
        <v>41</v>
      </c>
      <c r="C26" s="93" t="s">
        <v>41</v>
      </c>
      <c r="D26" s="94" t="s">
        <v>41</v>
      </c>
      <c r="E26" s="92" t="s">
        <v>41</v>
      </c>
      <c r="F26" s="93" t="s">
        <v>41</v>
      </c>
      <c r="G26" s="94" t="s">
        <v>41</v>
      </c>
      <c r="H26" s="92" t="s">
        <v>41</v>
      </c>
      <c r="I26" s="93" t="s">
        <v>41</v>
      </c>
      <c r="J26" s="94" t="s">
        <v>41</v>
      </c>
      <c r="K26" s="92" t="s">
        <v>41</v>
      </c>
      <c r="L26" s="93" t="s">
        <v>41</v>
      </c>
      <c r="M26" s="94" t="s">
        <v>41</v>
      </c>
      <c r="N26" s="92" t="s">
        <v>41</v>
      </c>
      <c r="O26" s="93" t="s">
        <v>41</v>
      </c>
      <c r="P26" s="94" t="s">
        <v>41</v>
      </c>
      <c r="Q26" s="92" t="s">
        <v>41</v>
      </c>
      <c r="R26" s="93" t="s">
        <v>41</v>
      </c>
      <c r="S26" s="94" t="s">
        <v>41</v>
      </c>
    </row>
    <row r="27" spans="1:19" x14ac:dyDescent="0.25">
      <c r="A27" s="67" t="s">
        <v>74</v>
      </c>
      <c r="B27" s="92" t="s">
        <v>41</v>
      </c>
      <c r="C27" s="93" t="s">
        <v>41</v>
      </c>
      <c r="D27" s="94" t="s">
        <v>41</v>
      </c>
      <c r="E27" s="92">
        <v>41</v>
      </c>
      <c r="F27" s="93">
        <v>270</v>
      </c>
      <c r="G27" s="94">
        <v>0.08</v>
      </c>
      <c r="H27" s="92">
        <v>16</v>
      </c>
      <c r="I27" s="93">
        <v>368</v>
      </c>
      <c r="J27" s="94" t="s">
        <v>41</v>
      </c>
      <c r="K27" s="92" t="s">
        <v>41</v>
      </c>
      <c r="L27" s="93" t="s">
        <v>41</v>
      </c>
      <c r="M27" s="94" t="s">
        <v>41</v>
      </c>
      <c r="N27" s="92">
        <v>63</v>
      </c>
      <c r="O27" s="93">
        <v>350</v>
      </c>
      <c r="P27" s="94">
        <v>0.12903225806451613</v>
      </c>
      <c r="Q27" s="92">
        <v>26</v>
      </c>
      <c r="R27" s="93">
        <v>450</v>
      </c>
      <c r="S27" s="94">
        <v>0.2</v>
      </c>
    </row>
    <row r="28" spans="1:19" x14ac:dyDescent="0.25">
      <c r="A28" s="67" t="s">
        <v>77</v>
      </c>
      <c r="B28" s="92" t="s">
        <v>41</v>
      </c>
      <c r="C28" s="93" t="s">
        <v>41</v>
      </c>
      <c r="D28" s="94" t="s">
        <v>41</v>
      </c>
      <c r="E28" s="92">
        <v>11</v>
      </c>
      <c r="F28" s="93">
        <v>250</v>
      </c>
      <c r="G28" s="94">
        <v>8.6956521739130432E-2</v>
      </c>
      <c r="H28" s="92" t="s">
        <v>41</v>
      </c>
      <c r="I28" s="93" t="s">
        <v>41</v>
      </c>
      <c r="J28" s="94" t="s">
        <v>41</v>
      </c>
      <c r="K28" s="92" t="s">
        <v>41</v>
      </c>
      <c r="L28" s="93" t="s">
        <v>41</v>
      </c>
      <c r="M28" s="94" t="s">
        <v>41</v>
      </c>
      <c r="N28" s="92">
        <v>28</v>
      </c>
      <c r="O28" s="93">
        <v>295</v>
      </c>
      <c r="P28" s="94">
        <v>5.3571428571428568E-2</v>
      </c>
      <c r="Q28" s="92" t="s">
        <v>41</v>
      </c>
      <c r="R28" s="93" t="s">
        <v>41</v>
      </c>
      <c r="S28" s="94" t="s">
        <v>41</v>
      </c>
    </row>
    <row r="29" spans="1:19" x14ac:dyDescent="0.25">
      <c r="A29" s="67" t="s">
        <v>82</v>
      </c>
      <c r="B29" s="92" t="s">
        <v>41</v>
      </c>
      <c r="C29" s="93" t="s">
        <v>41</v>
      </c>
      <c r="D29" s="94" t="s">
        <v>41</v>
      </c>
      <c r="E29" s="92" t="s">
        <v>41</v>
      </c>
      <c r="F29" s="93" t="s">
        <v>41</v>
      </c>
      <c r="G29" s="94" t="s">
        <v>41</v>
      </c>
      <c r="H29" s="92" t="s">
        <v>41</v>
      </c>
      <c r="I29" s="93" t="s">
        <v>41</v>
      </c>
      <c r="J29" s="94" t="s">
        <v>41</v>
      </c>
      <c r="K29" s="92" t="s">
        <v>41</v>
      </c>
      <c r="L29" s="93" t="s">
        <v>41</v>
      </c>
      <c r="M29" s="94" t="s">
        <v>41</v>
      </c>
      <c r="N29" s="92">
        <v>17</v>
      </c>
      <c r="O29" s="93">
        <v>250</v>
      </c>
      <c r="P29" s="94">
        <v>0.1210762331838565</v>
      </c>
      <c r="Q29" s="92" t="s">
        <v>41</v>
      </c>
      <c r="R29" s="93" t="s">
        <v>41</v>
      </c>
      <c r="S29" s="94" t="s">
        <v>41</v>
      </c>
    </row>
    <row r="30" spans="1:19" x14ac:dyDescent="0.25">
      <c r="A30" s="67" t="s">
        <v>86</v>
      </c>
      <c r="B30" s="92">
        <v>28</v>
      </c>
      <c r="C30" s="93">
        <v>220</v>
      </c>
      <c r="D30" s="94">
        <v>0.1</v>
      </c>
      <c r="E30" s="92">
        <v>119</v>
      </c>
      <c r="F30" s="93">
        <v>280</v>
      </c>
      <c r="G30" s="94">
        <v>0</v>
      </c>
      <c r="H30" s="92">
        <v>52</v>
      </c>
      <c r="I30" s="93">
        <v>350</v>
      </c>
      <c r="J30" s="94">
        <v>6.0606060606060608E-2</v>
      </c>
      <c r="K30" s="92">
        <v>61</v>
      </c>
      <c r="L30" s="93">
        <v>300</v>
      </c>
      <c r="M30" s="94">
        <v>0</v>
      </c>
      <c r="N30" s="92">
        <v>319</v>
      </c>
      <c r="O30" s="93">
        <v>360</v>
      </c>
      <c r="P30" s="94">
        <v>5.8823529411764705E-2</v>
      </c>
      <c r="Q30" s="92">
        <v>160</v>
      </c>
      <c r="R30" s="93">
        <v>430</v>
      </c>
      <c r="S30" s="94">
        <v>7.4999999999999997E-2</v>
      </c>
    </row>
    <row r="31" spans="1:19" x14ac:dyDescent="0.25">
      <c r="A31" s="67" t="s">
        <v>98</v>
      </c>
      <c r="B31" s="92" t="s">
        <v>41</v>
      </c>
      <c r="C31" s="93" t="s">
        <v>41</v>
      </c>
      <c r="D31" s="94" t="s">
        <v>41</v>
      </c>
      <c r="E31" s="92" t="s">
        <v>41</v>
      </c>
      <c r="F31" s="93" t="s">
        <v>41</v>
      </c>
      <c r="G31" s="94" t="s">
        <v>41</v>
      </c>
      <c r="H31" s="92" t="s">
        <v>41</v>
      </c>
      <c r="I31" s="93" t="s">
        <v>41</v>
      </c>
      <c r="J31" s="94" t="s">
        <v>41</v>
      </c>
      <c r="K31" s="92" t="s">
        <v>41</v>
      </c>
      <c r="L31" s="93" t="s">
        <v>41</v>
      </c>
      <c r="M31" s="94" t="s">
        <v>41</v>
      </c>
      <c r="N31" s="92" t="s">
        <v>41</v>
      </c>
      <c r="O31" s="93" t="s">
        <v>41</v>
      </c>
      <c r="P31" s="94" t="s">
        <v>41</v>
      </c>
      <c r="Q31" s="92" t="s">
        <v>41</v>
      </c>
      <c r="R31" s="93" t="s">
        <v>41</v>
      </c>
      <c r="S31" s="94" t="s">
        <v>41</v>
      </c>
    </row>
    <row r="32" spans="1:19" x14ac:dyDescent="0.25">
      <c r="A32" s="67" t="s">
        <v>99</v>
      </c>
      <c r="B32" s="92" t="s">
        <v>41</v>
      </c>
      <c r="C32" s="93" t="s">
        <v>41</v>
      </c>
      <c r="D32" s="94" t="s">
        <v>41</v>
      </c>
      <c r="E32" s="92">
        <v>13</v>
      </c>
      <c r="F32" s="93">
        <v>360</v>
      </c>
      <c r="G32" s="94">
        <v>-2.7027027027027029E-2</v>
      </c>
      <c r="H32" s="92">
        <v>21</v>
      </c>
      <c r="I32" s="93">
        <v>480</v>
      </c>
      <c r="J32" s="94">
        <v>0.14832535885167464</v>
      </c>
      <c r="K32" s="92">
        <v>10</v>
      </c>
      <c r="L32" s="93">
        <v>398</v>
      </c>
      <c r="M32" s="94">
        <v>-5.2380952380952382E-2</v>
      </c>
      <c r="N32" s="92">
        <v>55</v>
      </c>
      <c r="O32" s="93">
        <v>450</v>
      </c>
      <c r="P32" s="94">
        <v>5.1401869158878503E-2</v>
      </c>
      <c r="Q32" s="92">
        <v>53</v>
      </c>
      <c r="R32" s="93">
        <v>580</v>
      </c>
      <c r="S32" s="94">
        <v>9.4339622641509441E-2</v>
      </c>
    </row>
    <row r="33" spans="1:19" x14ac:dyDescent="0.25">
      <c r="A33" s="67" t="s">
        <v>2</v>
      </c>
      <c r="B33" s="92">
        <v>20</v>
      </c>
      <c r="C33" s="93">
        <v>210</v>
      </c>
      <c r="D33" s="94">
        <v>0</v>
      </c>
      <c r="E33" s="92">
        <v>60</v>
      </c>
      <c r="F33" s="93">
        <v>240</v>
      </c>
      <c r="G33" s="94">
        <v>4.3478260869565216E-2</v>
      </c>
      <c r="H33" s="92">
        <v>14</v>
      </c>
      <c r="I33" s="93">
        <v>330</v>
      </c>
      <c r="J33" s="94">
        <v>1.5384615384615385E-2</v>
      </c>
      <c r="K33" s="92">
        <v>30</v>
      </c>
      <c r="L33" s="93">
        <v>265</v>
      </c>
      <c r="M33" s="94">
        <v>-8.6206896551724144E-2</v>
      </c>
      <c r="N33" s="92">
        <v>184</v>
      </c>
      <c r="O33" s="93">
        <v>340</v>
      </c>
      <c r="P33" s="94">
        <v>3.0303030303030304E-2</v>
      </c>
      <c r="Q33" s="92">
        <v>43</v>
      </c>
      <c r="R33" s="93">
        <v>400</v>
      </c>
      <c r="S33" s="94">
        <v>6.6666666666666666E-2</v>
      </c>
    </row>
    <row r="34" spans="1:19" x14ac:dyDescent="0.25">
      <c r="A34" s="67" t="s">
        <v>110</v>
      </c>
      <c r="B34" s="92" t="s">
        <v>41</v>
      </c>
      <c r="C34" s="93" t="s">
        <v>41</v>
      </c>
      <c r="D34" s="94" t="s">
        <v>41</v>
      </c>
      <c r="E34" s="92">
        <v>11</v>
      </c>
      <c r="F34" s="93">
        <v>320</v>
      </c>
      <c r="G34" s="94" t="s">
        <v>41</v>
      </c>
      <c r="H34" s="92" t="s">
        <v>41</v>
      </c>
      <c r="I34" s="93" t="s">
        <v>41</v>
      </c>
      <c r="J34" s="94" t="s">
        <v>41</v>
      </c>
      <c r="K34" s="92" t="s">
        <v>41</v>
      </c>
      <c r="L34" s="93" t="s">
        <v>41</v>
      </c>
      <c r="M34" s="94" t="s">
        <v>41</v>
      </c>
      <c r="N34" s="92">
        <v>34</v>
      </c>
      <c r="O34" s="93">
        <v>380</v>
      </c>
      <c r="P34" s="94">
        <v>5.5555555555555552E-2</v>
      </c>
      <c r="Q34" s="92">
        <v>11</v>
      </c>
      <c r="R34" s="93">
        <v>450</v>
      </c>
      <c r="S34" s="94">
        <v>4.6511627906976744E-2</v>
      </c>
    </row>
    <row r="35" spans="1:19" x14ac:dyDescent="0.25">
      <c r="A35" s="67" t="s">
        <v>3</v>
      </c>
      <c r="B35" s="92">
        <v>15</v>
      </c>
      <c r="C35" s="93">
        <v>170</v>
      </c>
      <c r="D35" s="94">
        <v>6.25E-2</v>
      </c>
      <c r="E35" s="92">
        <v>27</v>
      </c>
      <c r="F35" s="93">
        <v>260</v>
      </c>
      <c r="G35" s="94">
        <v>0.11587982832618025</v>
      </c>
      <c r="H35" s="92" t="s">
        <v>41</v>
      </c>
      <c r="I35" s="93" t="s">
        <v>41</v>
      </c>
      <c r="J35" s="94" t="s">
        <v>41</v>
      </c>
      <c r="K35" s="92" t="s">
        <v>41</v>
      </c>
      <c r="L35" s="93" t="s">
        <v>41</v>
      </c>
      <c r="M35" s="94" t="s">
        <v>41</v>
      </c>
      <c r="N35" s="92">
        <v>31</v>
      </c>
      <c r="O35" s="93">
        <v>330</v>
      </c>
      <c r="P35" s="94">
        <v>0.1</v>
      </c>
      <c r="Q35" s="92" t="s">
        <v>41</v>
      </c>
      <c r="R35" s="93" t="s">
        <v>41</v>
      </c>
      <c r="S35" s="94" t="s">
        <v>41</v>
      </c>
    </row>
    <row r="36" spans="1:19" x14ac:dyDescent="0.25">
      <c r="A36" s="71" t="s">
        <v>307</v>
      </c>
      <c r="B36" s="95">
        <v>84</v>
      </c>
      <c r="C36" s="96">
        <v>205</v>
      </c>
      <c r="D36" s="97">
        <v>0.1388888888888889</v>
      </c>
      <c r="E36" s="95">
        <v>285</v>
      </c>
      <c r="F36" s="96">
        <v>270</v>
      </c>
      <c r="G36" s="97">
        <v>3.8461538461538464E-2</v>
      </c>
      <c r="H36" s="95">
        <v>113</v>
      </c>
      <c r="I36" s="96">
        <v>360</v>
      </c>
      <c r="J36" s="97">
        <v>5.8823529411764705E-2</v>
      </c>
      <c r="K36" s="95">
        <v>130</v>
      </c>
      <c r="L36" s="96">
        <v>298</v>
      </c>
      <c r="M36" s="97">
        <v>1.0169491525423728E-2</v>
      </c>
      <c r="N36" s="95">
        <v>744</v>
      </c>
      <c r="O36" s="96">
        <v>350</v>
      </c>
      <c r="P36" s="97">
        <v>6.0606060606060608E-2</v>
      </c>
      <c r="Q36" s="95">
        <v>313</v>
      </c>
      <c r="R36" s="96">
        <v>440</v>
      </c>
      <c r="S36" s="97">
        <v>7.3170731707317069E-2</v>
      </c>
    </row>
    <row r="37" spans="1:19" s="72" customFormat="1" x14ac:dyDescent="0.25">
      <c r="A37" s="67" t="s">
        <v>64</v>
      </c>
      <c r="B37" s="92" t="s">
        <v>41</v>
      </c>
      <c r="C37" s="93" t="s">
        <v>41</v>
      </c>
      <c r="D37" s="94" t="s">
        <v>41</v>
      </c>
      <c r="E37" s="92" t="s">
        <v>41</v>
      </c>
      <c r="F37" s="93" t="s">
        <v>41</v>
      </c>
      <c r="G37" s="94" t="s">
        <v>41</v>
      </c>
      <c r="H37" s="92" t="s">
        <v>41</v>
      </c>
      <c r="I37" s="93" t="s">
        <v>41</v>
      </c>
      <c r="J37" s="94" t="s">
        <v>41</v>
      </c>
      <c r="K37" s="92" t="s">
        <v>41</v>
      </c>
      <c r="L37" s="93" t="s">
        <v>41</v>
      </c>
      <c r="M37" s="94" t="s">
        <v>41</v>
      </c>
      <c r="N37" s="92">
        <v>34</v>
      </c>
      <c r="O37" s="93">
        <v>360</v>
      </c>
      <c r="P37" s="94">
        <v>4.3478260869565216E-2</v>
      </c>
      <c r="Q37" s="92">
        <v>10</v>
      </c>
      <c r="R37" s="93">
        <v>458</v>
      </c>
      <c r="S37" s="94" t="s">
        <v>41</v>
      </c>
    </row>
    <row r="38" spans="1:19" x14ac:dyDescent="0.25">
      <c r="A38" s="67" t="s">
        <v>70</v>
      </c>
      <c r="B38" s="92" t="s">
        <v>41</v>
      </c>
      <c r="C38" s="93" t="s">
        <v>41</v>
      </c>
      <c r="D38" s="94" t="s">
        <v>41</v>
      </c>
      <c r="E38" s="92">
        <v>18</v>
      </c>
      <c r="F38" s="93">
        <v>270</v>
      </c>
      <c r="G38" s="94">
        <v>0.08</v>
      </c>
      <c r="H38" s="92" t="s">
        <v>41</v>
      </c>
      <c r="I38" s="93" t="s">
        <v>41</v>
      </c>
      <c r="J38" s="94" t="s">
        <v>41</v>
      </c>
      <c r="K38" s="92">
        <v>11</v>
      </c>
      <c r="L38" s="93">
        <v>300</v>
      </c>
      <c r="M38" s="94">
        <v>0.13207547169811321</v>
      </c>
      <c r="N38" s="92">
        <v>30</v>
      </c>
      <c r="O38" s="93">
        <v>360</v>
      </c>
      <c r="P38" s="94">
        <v>9.0909090909090912E-2</v>
      </c>
      <c r="Q38" s="92">
        <v>12</v>
      </c>
      <c r="R38" s="93">
        <v>400</v>
      </c>
      <c r="S38" s="94">
        <v>8.1081081081081086E-2</v>
      </c>
    </row>
    <row r="39" spans="1:19" x14ac:dyDescent="0.25">
      <c r="A39" s="67" t="s">
        <v>89</v>
      </c>
      <c r="B39" s="92">
        <v>24</v>
      </c>
      <c r="C39" s="93">
        <v>200</v>
      </c>
      <c r="D39" s="94">
        <v>2.564102564102564E-2</v>
      </c>
      <c r="E39" s="92">
        <v>77</v>
      </c>
      <c r="F39" s="93">
        <v>260</v>
      </c>
      <c r="G39" s="94">
        <v>8.3333333333333329E-2</v>
      </c>
      <c r="H39" s="92">
        <v>17</v>
      </c>
      <c r="I39" s="93">
        <v>320</v>
      </c>
      <c r="J39" s="94">
        <v>6.6666666666666666E-2</v>
      </c>
      <c r="K39" s="92">
        <v>20</v>
      </c>
      <c r="L39" s="93">
        <v>300</v>
      </c>
      <c r="M39" s="94">
        <v>9.0909090909090912E-2</v>
      </c>
      <c r="N39" s="92">
        <v>154</v>
      </c>
      <c r="O39" s="93">
        <v>325</v>
      </c>
      <c r="P39" s="94">
        <v>2.20125786163522E-2</v>
      </c>
      <c r="Q39" s="92">
        <v>57</v>
      </c>
      <c r="R39" s="93">
        <v>430</v>
      </c>
      <c r="S39" s="94">
        <v>6.1728395061728392E-2</v>
      </c>
    </row>
    <row r="40" spans="1:19" x14ac:dyDescent="0.25">
      <c r="A40" s="67" t="s">
        <v>94</v>
      </c>
      <c r="B40" s="92" t="s">
        <v>41</v>
      </c>
      <c r="C40" s="93" t="s">
        <v>41</v>
      </c>
      <c r="D40" s="94" t="s">
        <v>41</v>
      </c>
      <c r="E40" s="92" t="s">
        <v>41</v>
      </c>
      <c r="F40" s="93" t="s">
        <v>41</v>
      </c>
      <c r="G40" s="94" t="s">
        <v>41</v>
      </c>
      <c r="H40" s="92" t="s">
        <v>41</v>
      </c>
      <c r="I40" s="93" t="s">
        <v>41</v>
      </c>
      <c r="J40" s="94" t="s">
        <v>41</v>
      </c>
      <c r="K40" s="92" t="s">
        <v>41</v>
      </c>
      <c r="L40" s="93" t="s">
        <v>41</v>
      </c>
      <c r="M40" s="94" t="s">
        <v>41</v>
      </c>
      <c r="N40" s="92">
        <v>20</v>
      </c>
      <c r="O40" s="93">
        <v>350</v>
      </c>
      <c r="P40" s="94">
        <v>6.0606060606060608E-2</v>
      </c>
      <c r="Q40" s="92" t="s">
        <v>41</v>
      </c>
      <c r="R40" s="93" t="s">
        <v>41</v>
      </c>
      <c r="S40" s="94" t="s">
        <v>41</v>
      </c>
    </row>
    <row r="41" spans="1:19" x14ac:dyDescent="0.25">
      <c r="A41" s="67" t="s">
        <v>101</v>
      </c>
      <c r="B41" s="92" t="s">
        <v>41</v>
      </c>
      <c r="C41" s="93" t="s">
        <v>41</v>
      </c>
      <c r="D41" s="94" t="s">
        <v>41</v>
      </c>
      <c r="E41" s="92">
        <v>10</v>
      </c>
      <c r="F41" s="93">
        <v>345</v>
      </c>
      <c r="G41" s="94" t="s">
        <v>41</v>
      </c>
      <c r="H41" s="92" t="s">
        <v>41</v>
      </c>
      <c r="I41" s="93" t="s">
        <v>41</v>
      </c>
      <c r="J41" s="94" t="s">
        <v>41</v>
      </c>
      <c r="K41" s="92" t="s">
        <v>41</v>
      </c>
      <c r="L41" s="93" t="s">
        <v>41</v>
      </c>
      <c r="M41" s="94" t="s">
        <v>41</v>
      </c>
      <c r="N41" s="92">
        <v>21</v>
      </c>
      <c r="O41" s="93">
        <v>390</v>
      </c>
      <c r="P41" s="94">
        <v>5.4054054054054057E-2</v>
      </c>
      <c r="Q41" s="92" t="s">
        <v>41</v>
      </c>
      <c r="R41" s="93" t="s">
        <v>41</v>
      </c>
      <c r="S41" s="94" t="s">
        <v>41</v>
      </c>
    </row>
    <row r="42" spans="1:19" x14ac:dyDescent="0.25">
      <c r="A42" s="67" t="s">
        <v>104</v>
      </c>
      <c r="B42" s="92" t="s">
        <v>41</v>
      </c>
      <c r="C42" s="93" t="s">
        <v>41</v>
      </c>
      <c r="D42" s="94" t="s">
        <v>41</v>
      </c>
      <c r="E42" s="92">
        <v>15</v>
      </c>
      <c r="F42" s="93">
        <v>300</v>
      </c>
      <c r="G42" s="94">
        <v>-3.2258064516129031E-2</v>
      </c>
      <c r="H42" s="92">
        <v>17</v>
      </c>
      <c r="I42" s="93">
        <v>350</v>
      </c>
      <c r="J42" s="94">
        <v>9.375E-2</v>
      </c>
      <c r="K42" s="92" t="s">
        <v>41</v>
      </c>
      <c r="L42" s="93" t="s">
        <v>41</v>
      </c>
      <c r="M42" s="94" t="s">
        <v>41</v>
      </c>
      <c r="N42" s="92">
        <v>60</v>
      </c>
      <c r="O42" s="93">
        <v>360</v>
      </c>
      <c r="P42" s="94">
        <v>2.8571428571428571E-2</v>
      </c>
      <c r="Q42" s="92">
        <v>95</v>
      </c>
      <c r="R42" s="93">
        <v>390</v>
      </c>
      <c r="S42" s="94">
        <v>2.6315789473684209E-2</v>
      </c>
    </row>
    <row r="43" spans="1:19" x14ac:dyDescent="0.25">
      <c r="A43" s="67" t="s">
        <v>105</v>
      </c>
      <c r="B43" s="92" t="s">
        <v>41</v>
      </c>
      <c r="C43" s="93" t="s">
        <v>41</v>
      </c>
      <c r="D43" s="94" t="s">
        <v>41</v>
      </c>
      <c r="E43" s="92">
        <v>25</v>
      </c>
      <c r="F43" s="93">
        <v>250</v>
      </c>
      <c r="G43" s="94">
        <v>0</v>
      </c>
      <c r="H43" s="92" t="s">
        <v>41</v>
      </c>
      <c r="I43" s="93" t="s">
        <v>41</v>
      </c>
      <c r="J43" s="94" t="s">
        <v>41</v>
      </c>
      <c r="K43" s="92" t="s">
        <v>41</v>
      </c>
      <c r="L43" s="93" t="s">
        <v>41</v>
      </c>
      <c r="M43" s="94" t="s">
        <v>41</v>
      </c>
      <c r="N43" s="92">
        <v>44</v>
      </c>
      <c r="O43" s="93">
        <v>330</v>
      </c>
      <c r="P43" s="94">
        <v>0.1</v>
      </c>
      <c r="Q43" s="92">
        <v>17</v>
      </c>
      <c r="R43" s="93">
        <v>390</v>
      </c>
      <c r="S43" s="94">
        <v>-1.2658227848101266E-2</v>
      </c>
    </row>
    <row r="44" spans="1:19" x14ac:dyDescent="0.25">
      <c r="A44" s="67" t="s">
        <v>112</v>
      </c>
      <c r="B44" s="92" t="s">
        <v>41</v>
      </c>
      <c r="C44" s="93" t="s">
        <v>41</v>
      </c>
      <c r="D44" s="94" t="s">
        <v>41</v>
      </c>
      <c r="E44" s="92" t="s">
        <v>41</v>
      </c>
      <c r="F44" s="93" t="s">
        <v>41</v>
      </c>
      <c r="G44" s="94" t="s">
        <v>41</v>
      </c>
      <c r="H44" s="92" t="s">
        <v>41</v>
      </c>
      <c r="I44" s="93" t="s">
        <v>41</v>
      </c>
      <c r="J44" s="94" t="s">
        <v>41</v>
      </c>
      <c r="K44" s="92" t="s">
        <v>41</v>
      </c>
      <c r="L44" s="93" t="s">
        <v>41</v>
      </c>
      <c r="M44" s="94" t="s">
        <v>41</v>
      </c>
      <c r="N44" s="92">
        <v>18</v>
      </c>
      <c r="O44" s="93">
        <v>330</v>
      </c>
      <c r="P44" s="94">
        <v>3.125E-2</v>
      </c>
      <c r="Q44" s="92" t="s">
        <v>41</v>
      </c>
      <c r="R44" s="93" t="s">
        <v>41</v>
      </c>
      <c r="S44" s="94" t="s">
        <v>41</v>
      </c>
    </row>
    <row r="45" spans="1:19" x14ac:dyDescent="0.25">
      <c r="A45" s="67" t="s">
        <v>121</v>
      </c>
      <c r="B45" s="92" t="s">
        <v>41</v>
      </c>
      <c r="C45" s="93" t="s">
        <v>41</v>
      </c>
      <c r="D45" s="94" t="s">
        <v>41</v>
      </c>
      <c r="E45" s="92" t="s">
        <v>41</v>
      </c>
      <c r="F45" s="93" t="s">
        <v>41</v>
      </c>
      <c r="G45" s="94" t="s">
        <v>41</v>
      </c>
      <c r="H45" s="92" t="s">
        <v>41</v>
      </c>
      <c r="I45" s="93" t="s">
        <v>41</v>
      </c>
      <c r="J45" s="94" t="s">
        <v>41</v>
      </c>
      <c r="K45" s="92" t="s">
        <v>41</v>
      </c>
      <c r="L45" s="93" t="s">
        <v>41</v>
      </c>
      <c r="M45" s="94" t="s">
        <v>41</v>
      </c>
      <c r="N45" s="92">
        <v>15</v>
      </c>
      <c r="O45" s="93">
        <v>350</v>
      </c>
      <c r="P45" s="94">
        <v>2.9411764705882353E-2</v>
      </c>
      <c r="Q45" s="92" t="s">
        <v>41</v>
      </c>
      <c r="R45" s="93" t="s">
        <v>41</v>
      </c>
      <c r="S45" s="94" t="s">
        <v>41</v>
      </c>
    </row>
    <row r="46" spans="1:19" x14ac:dyDescent="0.25">
      <c r="A46" s="67" t="s">
        <v>123</v>
      </c>
      <c r="B46" s="92" t="s">
        <v>41</v>
      </c>
      <c r="C46" s="93" t="s">
        <v>41</v>
      </c>
      <c r="D46" s="94" t="s">
        <v>41</v>
      </c>
      <c r="E46" s="92" t="s">
        <v>41</v>
      </c>
      <c r="F46" s="93" t="s">
        <v>41</v>
      </c>
      <c r="G46" s="94" t="s">
        <v>41</v>
      </c>
      <c r="H46" s="92" t="s">
        <v>41</v>
      </c>
      <c r="I46" s="93" t="s">
        <v>41</v>
      </c>
      <c r="J46" s="94" t="s">
        <v>41</v>
      </c>
      <c r="K46" s="92" t="s">
        <v>41</v>
      </c>
      <c r="L46" s="93" t="s">
        <v>41</v>
      </c>
      <c r="M46" s="94" t="s">
        <v>41</v>
      </c>
      <c r="N46" s="92">
        <v>11</v>
      </c>
      <c r="O46" s="93">
        <v>280</v>
      </c>
      <c r="P46" s="94">
        <v>7.6923076923076927E-2</v>
      </c>
      <c r="Q46" s="92" t="s">
        <v>41</v>
      </c>
      <c r="R46" s="93" t="s">
        <v>41</v>
      </c>
      <c r="S46" s="94" t="s">
        <v>41</v>
      </c>
    </row>
    <row r="47" spans="1:19" x14ac:dyDescent="0.25">
      <c r="A47" s="67" t="s">
        <v>4</v>
      </c>
      <c r="B47" s="92">
        <v>13</v>
      </c>
      <c r="C47" s="93">
        <v>195</v>
      </c>
      <c r="D47" s="94">
        <v>5.4054054054054057E-2</v>
      </c>
      <c r="E47" s="92">
        <v>22</v>
      </c>
      <c r="F47" s="93">
        <v>250</v>
      </c>
      <c r="G47" s="94">
        <v>5.0420168067226892E-2</v>
      </c>
      <c r="H47" s="92" t="s">
        <v>41</v>
      </c>
      <c r="I47" s="93" t="s">
        <v>41</v>
      </c>
      <c r="J47" s="94" t="s">
        <v>41</v>
      </c>
      <c r="K47" s="92" t="s">
        <v>41</v>
      </c>
      <c r="L47" s="93" t="s">
        <v>41</v>
      </c>
      <c r="M47" s="94" t="s">
        <v>41</v>
      </c>
      <c r="N47" s="92">
        <v>77</v>
      </c>
      <c r="O47" s="93">
        <v>360</v>
      </c>
      <c r="P47" s="94">
        <v>9.0909090909090912E-2</v>
      </c>
      <c r="Q47" s="92">
        <v>24</v>
      </c>
      <c r="R47" s="93">
        <v>425</v>
      </c>
      <c r="S47" s="94">
        <v>8.9743589743589744E-2</v>
      </c>
    </row>
    <row r="48" spans="1:19" x14ac:dyDescent="0.25">
      <c r="A48" s="67" t="s">
        <v>6</v>
      </c>
      <c r="B48" s="92">
        <v>13</v>
      </c>
      <c r="C48" s="93">
        <v>200</v>
      </c>
      <c r="D48" s="94">
        <v>0.14285714285714285</v>
      </c>
      <c r="E48" s="92">
        <v>60</v>
      </c>
      <c r="F48" s="93">
        <v>260</v>
      </c>
      <c r="G48" s="94">
        <v>0.04</v>
      </c>
      <c r="H48" s="92">
        <v>13</v>
      </c>
      <c r="I48" s="93">
        <v>340</v>
      </c>
      <c r="J48" s="94">
        <v>0.13333333333333333</v>
      </c>
      <c r="K48" s="92" t="s">
        <v>41</v>
      </c>
      <c r="L48" s="93" t="s">
        <v>41</v>
      </c>
      <c r="M48" s="94" t="s">
        <v>41</v>
      </c>
      <c r="N48" s="92">
        <v>109</v>
      </c>
      <c r="O48" s="93">
        <v>365</v>
      </c>
      <c r="P48" s="94">
        <v>8.9552238805970144E-2</v>
      </c>
      <c r="Q48" s="92">
        <v>97</v>
      </c>
      <c r="R48" s="93">
        <v>440</v>
      </c>
      <c r="S48" s="94">
        <v>5.2631578947368418E-2</v>
      </c>
    </row>
    <row r="49" spans="1:19" x14ac:dyDescent="0.25">
      <c r="A49" s="71" t="s">
        <v>93</v>
      </c>
      <c r="B49" s="95">
        <v>81</v>
      </c>
      <c r="C49" s="96">
        <v>200</v>
      </c>
      <c r="D49" s="97">
        <v>8.1081081081081086E-2</v>
      </c>
      <c r="E49" s="95">
        <v>253</v>
      </c>
      <c r="F49" s="96">
        <v>260</v>
      </c>
      <c r="G49" s="97">
        <v>0.04</v>
      </c>
      <c r="H49" s="95">
        <v>71</v>
      </c>
      <c r="I49" s="96">
        <v>350</v>
      </c>
      <c r="J49" s="97">
        <v>0.12903225806451613</v>
      </c>
      <c r="K49" s="95">
        <v>92</v>
      </c>
      <c r="L49" s="96">
        <v>300</v>
      </c>
      <c r="M49" s="97">
        <v>0.1111111111111111</v>
      </c>
      <c r="N49" s="95">
        <v>593</v>
      </c>
      <c r="O49" s="96">
        <v>350</v>
      </c>
      <c r="P49" s="97">
        <v>6.0606060606060608E-2</v>
      </c>
      <c r="Q49" s="95">
        <v>339</v>
      </c>
      <c r="R49" s="96">
        <v>410</v>
      </c>
      <c r="S49" s="97">
        <v>2.5000000000000001E-2</v>
      </c>
    </row>
    <row r="50" spans="1:19" s="72" customFormat="1" x14ac:dyDescent="0.25">
      <c r="A50" s="67" t="s">
        <v>67</v>
      </c>
      <c r="B50" s="92" t="s">
        <v>41</v>
      </c>
      <c r="C50" s="93" t="s">
        <v>41</v>
      </c>
      <c r="D50" s="94" t="s">
        <v>41</v>
      </c>
      <c r="E50" s="92">
        <v>19</v>
      </c>
      <c r="F50" s="93">
        <v>300</v>
      </c>
      <c r="G50" s="94">
        <v>3.4482758620689655E-2</v>
      </c>
      <c r="H50" s="92" t="s">
        <v>41</v>
      </c>
      <c r="I50" s="93" t="s">
        <v>41</v>
      </c>
      <c r="J50" s="94" t="s">
        <v>41</v>
      </c>
      <c r="K50" s="92">
        <v>14</v>
      </c>
      <c r="L50" s="93">
        <v>310</v>
      </c>
      <c r="M50" s="94">
        <v>6.8965517241379309E-2</v>
      </c>
      <c r="N50" s="92">
        <v>44</v>
      </c>
      <c r="O50" s="93">
        <v>365</v>
      </c>
      <c r="P50" s="94">
        <v>0.10606060606060606</v>
      </c>
      <c r="Q50" s="92">
        <v>23</v>
      </c>
      <c r="R50" s="93">
        <v>450</v>
      </c>
      <c r="S50" s="94">
        <v>5.8823529411764705E-2</v>
      </c>
    </row>
    <row r="51" spans="1:19" x14ac:dyDescent="0.25">
      <c r="A51" s="67" t="s">
        <v>68</v>
      </c>
      <c r="B51" s="92" t="s">
        <v>41</v>
      </c>
      <c r="C51" s="93" t="s">
        <v>41</v>
      </c>
      <c r="D51" s="94" t="s">
        <v>41</v>
      </c>
      <c r="E51" s="92">
        <v>37</v>
      </c>
      <c r="F51" s="93">
        <v>310</v>
      </c>
      <c r="G51" s="94">
        <v>6.8965517241379309E-2</v>
      </c>
      <c r="H51" s="92">
        <v>17</v>
      </c>
      <c r="I51" s="93">
        <v>350</v>
      </c>
      <c r="J51" s="94">
        <v>6.0606060606060608E-2</v>
      </c>
      <c r="K51" s="92">
        <v>18</v>
      </c>
      <c r="L51" s="93">
        <v>320</v>
      </c>
      <c r="M51" s="94">
        <v>0.12280701754385964</v>
      </c>
      <c r="N51" s="92">
        <v>106</v>
      </c>
      <c r="O51" s="93">
        <v>370</v>
      </c>
      <c r="P51" s="94">
        <v>5.7142857142857141E-2</v>
      </c>
      <c r="Q51" s="92">
        <v>75</v>
      </c>
      <c r="R51" s="93">
        <v>430</v>
      </c>
      <c r="S51" s="94">
        <v>4.878048780487805E-2</v>
      </c>
    </row>
    <row r="52" spans="1:19" x14ac:dyDescent="0.25">
      <c r="A52" s="67" t="s">
        <v>81</v>
      </c>
      <c r="B52" s="92">
        <v>12</v>
      </c>
      <c r="C52" s="93">
        <v>225</v>
      </c>
      <c r="D52" s="94">
        <v>7.1428571428571425E-2</v>
      </c>
      <c r="E52" s="92">
        <v>33</v>
      </c>
      <c r="F52" s="93">
        <v>280</v>
      </c>
      <c r="G52" s="94">
        <v>0.12</v>
      </c>
      <c r="H52" s="92">
        <v>17</v>
      </c>
      <c r="I52" s="93">
        <v>330</v>
      </c>
      <c r="J52" s="94">
        <v>0.1</v>
      </c>
      <c r="K52" s="92">
        <v>20</v>
      </c>
      <c r="L52" s="93">
        <v>310</v>
      </c>
      <c r="M52" s="94">
        <v>0.10714285714285714</v>
      </c>
      <c r="N52" s="92">
        <v>84</v>
      </c>
      <c r="O52" s="93">
        <v>360</v>
      </c>
      <c r="P52" s="94">
        <v>0.13207547169811321</v>
      </c>
      <c r="Q52" s="92">
        <v>36</v>
      </c>
      <c r="R52" s="93">
        <v>400</v>
      </c>
      <c r="S52" s="94">
        <v>2.564102564102564E-2</v>
      </c>
    </row>
    <row r="53" spans="1:19" x14ac:dyDescent="0.25">
      <c r="A53" s="67" t="s">
        <v>97</v>
      </c>
      <c r="B53" s="92">
        <v>38</v>
      </c>
      <c r="C53" s="93">
        <v>188</v>
      </c>
      <c r="D53" s="94">
        <v>0.1393939393939394</v>
      </c>
      <c r="E53" s="92">
        <v>90</v>
      </c>
      <c r="F53" s="93">
        <v>250</v>
      </c>
      <c r="G53" s="94">
        <v>0.25</v>
      </c>
      <c r="H53" s="92">
        <v>12</v>
      </c>
      <c r="I53" s="93">
        <v>295</v>
      </c>
      <c r="J53" s="94">
        <v>-8.6687306501547989E-2</v>
      </c>
      <c r="K53" s="92">
        <v>34</v>
      </c>
      <c r="L53" s="93">
        <v>250</v>
      </c>
      <c r="M53" s="94">
        <v>2.0408163265306121E-2</v>
      </c>
      <c r="N53" s="92">
        <v>203</v>
      </c>
      <c r="O53" s="93">
        <v>320</v>
      </c>
      <c r="P53" s="94">
        <v>0.14285714285714285</v>
      </c>
      <c r="Q53" s="92">
        <v>62</v>
      </c>
      <c r="R53" s="93">
        <v>405</v>
      </c>
      <c r="S53" s="94">
        <v>5.1948051948051951E-2</v>
      </c>
    </row>
    <row r="54" spans="1:19" x14ac:dyDescent="0.25">
      <c r="A54" s="67" t="s">
        <v>118</v>
      </c>
      <c r="B54" s="92" t="s">
        <v>41</v>
      </c>
      <c r="C54" s="93" t="s">
        <v>41</v>
      </c>
      <c r="D54" s="94" t="s">
        <v>41</v>
      </c>
      <c r="E54" s="92">
        <v>15</v>
      </c>
      <c r="F54" s="93">
        <v>280</v>
      </c>
      <c r="G54" s="94">
        <v>0.12</v>
      </c>
      <c r="H54" s="92" t="s">
        <v>41</v>
      </c>
      <c r="I54" s="93" t="s">
        <v>41</v>
      </c>
      <c r="J54" s="94" t="s">
        <v>41</v>
      </c>
      <c r="K54" s="92" t="s">
        <v>41</v>
      </c>
      <c r="L54" s="93" t="s">
        <v>41</v>
      </c>
      <c r="M54" s="94" t="s">
        <v>41</v>
      </c>
      <c r="N54" s="92">
        <v>47</v>
      </c>
      <c r="O54" s="93">
        <v>330</v>
      </c>
      <c r="P54" s="94">
        <v>0.1</v>
      </c>
      <c r="Q54" s="92" t="s">
        <v>41</v>
      </c>
      <c r="R54" s="93" t="s">
        <v>41</v>
      </c>
      <c r="S54" s="94" t="s">
        <v>41</v>
      </c>
    </row>
    <row r="55" spans="1:19" x14ac:dyDescent="0.25">
      <c r="A55" s="67" t="s">
        <v>124</v>
      </c>
      <c r="B55" s="92">
        <v>20</v>
      </c>
      <c r="C55" s="93">
        <v>220</v>
      </c>
      <c r="D55" s="94">
        <v>0.15789473684210525</v>
      </c>
      <c r="E55" s="92">
        <v>46</v>
      </c>
      <c r="F55" s="93">
        <v>285</v>
      </c>
      <c r="G55" s="94">
        <v>0.11764705882352941</v>
      </c>
      <c r="H55" s="92" t="s">
        <v>41</v>
      </c>
      <c r="I55" s="93" t="s">
        <v>41</v>
      </c>
      <c r="J55" s="94" t="s">
        <v>41</v>
      </c>
      <c r="K55" s="92">
        <v>29</v>
      </c>
      <c r="L55" s="93">
        <v>280</v>
      </c>
      <c r="M55" s="94">
        <v>0.1067193675889328</v>
      </c>
      <c r="N55" s="92">
        <v>80</v>
      </c>
      <c r="O55" s="93">
        <v>330</v>
      </c>
      <c r="P55" s="94">
        <v>0.13793103448275862</v>
      </c>
      <c r="Q55" s="92">
        <v>47</v>
      </c>
      <c r="R55" s="93">
        <v>420</v>
      </c>
      <c r="S55" s="94">
        <v>0.10526315789473684</v>
      </c>
    </row>
    <row r="56" spans="1:19" x14ac:dyDescent="0.25">
      <c r="A56" s="71" t="s">
        <v>26</v>
      </c>
      <c r="B56" s="95">
        <v>79</v>
      </c>
      <c r="C56" s="96">
        <v>200</v>
      </c>
      <c r="D56" s="97">
        <v>8.1081081081081086E-2</v>
      </c>
      <c r="E56" s="95">
        <v>240</v>
      </c>
      <c r="F56" s="96">
        <v>280</v>
      </c>
      <c r="G56" s="97">
        <v>0.12</v>
      </c>
      <c r="H56" s="95">
        <v>62</v>
      </c>
      <c r="I56" s="96">
        <v>345</v>
      </c>
      <c r="J56" s="97">
        <v>4.5454545454545456E-2</v>
      </c>
      <c r="K56" s="95">
        <v>124</v>
      </c>
      <c r="L56" s="96">
        <v>300</v>
      </c>
      <c r="M56" s="97">
        <v>9.8901098901098897E-2</v>
      </c>
      <c r="N56" s="95">
        <v>564</v>
      </c>
      <c r="O56" s="96">
        <v>350</v>
      </c>
      <c r="P56" s="97">
        <v>0.13636363636363635</v>
      </c>
      <c r="Q56" s="95">
        <v>252</v>
      </c>
      <c r="R56" s="96">
        <v>420</v>
      </c>
      <c r="S56" s="97">
        <v>0.05</v>
      </c>
    </row>
    <row r="57" spans="1:19" s="72" customFormat="1" x14ac:dyDescent="0.25">
      <c r="A57" s="67" t="s">
        <v>66</v>
      </c>
      <c r="B57" s="92">
        <v>144</v>
      </c>
      <c r="C57" s="93">
        <v>310</v>
      </c>
      <c r="D57" s="94">
        <v>-0.10144927536231885</v>
      </c>
      <c r="E57" s="92">
        <v>381</v>
      </c>
      <c r="F57" s="93">
        <v>385</v>
      </c>
      <c r="G57" s="94">
        <v>-6.097560975609756E-2</v>
      </c>
      <c r="H57" s="92">
        <v>129</v>
      </c>
      <c r="I57" s="93">
        <v>475</v>
      </c>
      <c r="J57" s="94">
        <v>-3.0612244897959183E-2</v>
      </c>
      <c r="K57" s="92">
        <v>57</v>
      </c>
      <c r="L57" s="93">
        <v>400</v>
      </c>
      <c r="M57" s="94">
        <v>5.2631578947368418E-2</v>
      </c>
      <c r="N57" s="92">
        <v>293</v>
      </c>
      <c r="O57" s="93">
        <v>440</v>
      </c>
      <c r="P57" s="94">
        <v>-2.2222222222222223E-2</v>
      </c>
      <c r="Q57" s="92">
        <v>117</v>
      </c>
      <c r="R57" s="93">
        <v>570</v>
      </c>
      <c r="S57" s="94">
        <v>1.7857142857142856E-2</v>
      </c>
    </row>
    <row r="58" spans="1:19" x14ac:dyDescent="0.25">
      <c r="A58" s="67" t="s">
        <v>72</v>
      </c>
      <c r="B58" s="92">
        <v>54</v>
      </c>
      <c r="C58" s="93">
        <v>240</v>
      </c>
      <c r="D58" s="94">
        <v>-0.04</v>
      </c>
      <c r="E58" s="92">
        <v>172</v>
      </c>
      <c r="F58" s="93">
        <v>330</v>
      </c>
      <c r="G58" s="94">
        <v>-2.9411764705882353E-2</v>
      </c>
      <c r="H58" s="92">
        <v>138</v>
      </c>
      <c r="I58" s="93">
        <v>370</v>
      </c>
      <c r="J58" s="94">
        <v>0</v>
      </c>
      <c r="K58" s="92">
        <v>51</v>
      </c>
      <c r="L58" s="93">
        <v>350</v>
      </c>
      <c r="M58" s="94">
        <v>0</v>
      </c>
      <c r="N58" s="92">
        <v>387</v>
      </c>
      <c r="O58" s="93">
        <v>365</v>
      </c>
      <c r="P58" s="94">
        <v>-1.3513513513513514E-2</v>
      </c>
      <c r="Q58" s="92">
        <v>150</v>
      </c>
      <c r="R58" s="93">
        <v>450</v>
      </c>
      <c r="S58" s="94">
        <v>2.2727272727272728E-2</v>
      </c>
    </row>
    <row r="59" spans="1:19" x14ac:dyDescent="0.25">
      <c r="A59" s="67" t="s">
        <v>80</v>
      </c>
      <c r="B59" s="92">
        <v>347</v>
      </c>
      <c r="C59" s="93">
        <v>310</v>
      </c>
      <c r="D59" s="94">
        <v>-6.0606060606060608E-2</v>
      </c>
      <c r="E59" s="92">
        <v>698</v>
      </c>
      <c r="F59" s="93">
        <v>385</v>
      </c>
      <c r="G59" s="94">
        <v>-6.097560975609756E-2</v>
      </c>
      <c r="H59" s="92">
        <v>142</v>
      </c>
      <c r="I59" s="93">
        <v>473</v>
      </c>
      <c r="J59" s="94">
        <v>-3.4693877551020408E-2</v>
      </c>
      <c r="K59" s="92">
        <v>154</v>
      </c>
      <c r="L59" s="93">
        <v>495</v>
      </c>
      <c r="M59" s="94">
        <v>5.3191489361702128E-2</v>
      </c>
      <c r="N59" s="92">
        <v>336</v>
      </c>
      <c r="O59" s="93">
        <v>505</v>
      </c>
      <c r="P59" s="94">
        <v>-7.3394495412844041E-2</v>
      </c>
      <c r="Q59" s="92">
        <v>74</v>
      </c>
      <c r="R59" s="93">
        <v>675</v>
      </c>
      <c r="S59" s="94">
        <v>0.08</v>
      </c>
    </row>
    <row r="60" spans="1:19" x14ac:dyDescent="0.25">
      <c r="A60" s="67" t="s">
        <v>92</v>
      </c>
      <c r="B60" s="92">
        <v>56</v>
      </c>
      <c r="C60" s="93">
        <v>290</v>
      </c>
      <c r="D60" s="94">
        <v>-1.6949152542372881E-2</v>
      </c>
      <c r="E60" s="92">
        <v>181</v>
      </c>
      <c r="F60" s="93">
        <v>350</v>
      </c>
      <c r="G60" s="94">
        <v>-7.8947368421052627E-2</v>
      </c>
      <c r="H60" s="92">
        <v>59</v>
      </c>
      <c r="I60" s="93">
        <v>450</v>
      </c>
      <c r="J60" s="94">
        <v>-0.13461538461538461</v>
      </c>
      <c r="K60" s="92">
        <v>45</v>
      </c>
      <c r="L60" s="93">
        <v>450</v>
      </c>
      <c r="M60" s="94">
        <v>-4.8625792811839326E-2</v>
      </c>
      <c r="N60" s="92">
        <v>231</v>
      </c>
      <c r="O60" s="93">
        <v>465</v>
      </c>
      <c r="P60" s="94">
        <v>-1.6913319238900635E-2</v>
      </c>
      <c r="Q60" s="92">
        <v>65</v>
      </c>
      <c r="R60" s="93">
        <v>610</v>
      </c>
      <c r="S60" s="94">
        <v>6.0869565217391307E-2</v>
      </c>
    </row>
    <row r="61" spans="1:19" x14ac:dyDescent="0.25">
      <c r="A61" s="67" t="s">
        <v>93</v>
      </c>
      <c r="B61" s="92">
        <v>22</v>
      </c>
      <c r="C61" s="93">
        <v>285</v>
      </c>
      <c r="D61" s="94">
        <v>5.5555555555555552E-2</v>
      </c>
      <c r="E61" s="92">
        <v>140</v>
      </c>
      <c r="F61" s="93">
        <v>340</v>
      </c>
      <c r="G61" s="94">
        <v>-2.8571428571428571E-2</v>
      </c>
      <c r="H61" s="92">
        <v>70</v>
      </c>
      <c r="I61" s="93">
        <v>370</v>
      </c>
      <c r="J61" s="94">
        <v>-2.6315789473684209E-2</v>
      </c>
      <c r="K61" s="92">
        <v>46</v>
      </c>
      <c r="L61" s="93">
        <v>340</v>
      </c>
      <c r="M61" s="94">
        <v>-2.8571428571428571E-2</v>
      </c>
      <c r="N61" s="92">
        <v>501</v>
      </c>
      <c r="O61" s="93">
        <v>380</v>
      </c>
      <c r="P61" s="94">
        <v>0</v>
      </c>
      <c r="Q61" s="92">
        <v>401</v>
      </c>
      <c r="R61" s="93">
        <v>425</v>
      </c>
      <c r="S61" s="94">
        <v>1.1904761904761904E-2</v>
      </c>
    </row>
    <row r="62" spans="1:19" x14ac:dyDescent="0.25">
      <c r="A62" s="67" t="s">
        <v>102</v>
      </c>
      <c r="B62" s="92">
        <v>256</v>
      </c>
      <c r="C62" s="93">
        <v>290</v>
      </c>
      <c r="D62" s="94">
        <v>-3.3333333333333333E-2</v>
      </c>
      <c r="E62" s="92">
        <v>486</v>
      </c>
      <c r="F62" s="93">
        <v>380</v>
      </c>
      <c r="G62" s="94">
        <v>-0.05</v>
      </c>
      <c r="H62" s="92">
        <v>86</v>
      </c>
      <c r="I62" s="93">
        <v>470</v>
      </c>
      <c r="J62" s="94">
        <v>-0.06</v>
      </c>
      <c r="K62" s="92">
        <v>112</v>
      </c>
      <c r="L62" s="93">
        <v>463</v>
      </c>
      <c r="M62" s="94">
        <v>-3.1380753138075312E-2</v>
      </c>
      <c r="N62" s="92">
        <v>248</v>
      </c>
      <c r="O62" s="93">
        <v>520</v>
      </c>
      <c r="P62" s="94">
        <v>1.364522417153996E-2</v>
      </c>
      <c r="Q62" s="92">
        <v>56</v>
      </c>
      <c r="R62" s="93">
        <v>630</v>
      </c>
      <c r="S62" s="94">
        <v>-1.5625E-2</v>
      </c>
    </row>
    <row r="63" spans="1:19" x14ac:dyDescent="0.25">
      <c r="A63" s="67" t="s">
        <v>15</v>
      </c>
      <c r="B63" s="92">
        <v>5238</v>
      </c>
      <c r="C63" s="93">
        <v>310</v>
      </c>
      <c r="D63" s="94">
        <v>-0.25120772946859904</v>
      </c>
      <c r="E63" s="92">
        <v>5861</v>
      </c>
      <c r="F63" s="93">
        <v>400</v>
      </c>
      <c r="G63" s="94">
        <v>-0.33333333333333331</v>
      </c>
      <c r="H63" s="92">
        <v>670</v>
      </c>
      <c r="I63" s="93">
        <v>630</v>
      </c>
      <c r="J63" s="94">
        <v>-0.24550898203592814</v>
      </c>
      <c r="K63" s="92">
        <v>144</v>
      </c>
      <c r="L63" s="93">
        <v>550</v>
      </c>
      <c r="M63" s="94">
        <v>-6.4625850340136057E-2</v>
      </c>
      <c r="N63" s="92">
        <v>124</v>
      </c>
      <c r="O63" s="93">
        <v>700</v>
      </c>
      <c r="P63" s="94">
        <v>-7.8947368421052627E-2</v>
      </c>
      <c r="Q63" s="92">
        <v>49</v>
      </c>
      <c r="R63" s="93">
        <v>940</v>
      </c>
      <c r="S63" s="94">
        <v>-1.0526315789473684E-2</v>
      </c>
    </row>
    <row r="64" spans="1:19" x14ac:dyDescent="0.25">
      <c r="A64" s="67" t="s">
        <v>11</v>
      </c>
      <c r="B64" s="92" t="s">
        <v>41</v>
      </c>
      <c r="C64" s="93" t="s">
        <v>41</v>
      </c>
      <c r="D64" s="94" t="s">
        <v>41</v>
      </c>
      <c r="E64" s="92">
        <v>49</v>
      </c>
      <c r="F64" s="93">
        <v>320</v>
      </c>
      <c r="G64" s="94">
        <v>3.2258064516129031E-2</v>
      </c>
      <c r="H64" s="92">
        <v>65</v>
      </c>
      <c r="I64" s="93">
        <v>350</v>
      </c>
      <c r="J64" s="94">
        <v>6.0606060606060608E-2</v>
      </c>
      <c r="K64" s="92">
        <v>16</v>
      </c>
      <c r="L64" s="93">
        <v>338</v>
      </c>
      <c r="M64" s="94">
        <v>-2.0289855072463767E-2</v>
      </c>
      <c r="N64" s="92">
        <v>468</v>
      </c>
      <c r="O64" s="93">
        <v>350</v>
      </c>
      <c r="P64" s="94">
        <v>-2.7777777777777776E-2</v>
      </c>
      <c r="Q64" s="92">
        <v>707</v>
      </c>
      <c r="R64" s="93">
        <v>400</v>
      </c>
      <c r="S64" s="94">
        <v>0</v>
      </c>
    </row>
    <row r="65" spans="1:19" x14ac:dyDescent="0.25">
      <c r="A65" s="67" t="s">
        <v>107</v>
      </c>
      <c r="B65" s="92">
        <v>322</v>
      </c>
      <c r="C65" s="93">
        <v>320</v>
      </c>
      <c r="D65" s="94">
        <v>-8.5714285714285715E-2</v>
      </c>
      <c r="E65" s="92">
        <v>558</v>
      </c>
      <c r="F65" s="93">
        <v>375</v>
      </c>
      <c r="G65" s="94">
        <v>-0.10287081339712918</v>
      </c>
      <c r="H65" s="92">
        <v>97</v>
      </c>
      <c r="I65" s="93">
        <v>500</v>
      </c>
      <c r="J65" s="94">
        <v>-2.9126213592233011E-2</v>
      </c>
      <c r="K65" s="92">
        <v>92</v>
      </c>
      <c r="L65" s="93">
        <v>480</v>
      </c>
      <c r="M65" s="94">
        <v>0</v>
      </c>
      <c r="N65" s="92">
        <v>193</v>
      </c>
      <c r="O65" s="93">
        <v>500</v>
      </c>
      <c r="P65" s="94">
        <v>-9.0909090909090912E-2</v>
      </c>
      <c r="Q65" s="92">
        <v>72</v>
      </c>
      <c r="R65" s="93">
        <v>705</v>
      </c>
      <c r="S65" s="94">
        <v>7.1428571428571426E-3</v>
      </c>
    </row>
    <row r="66" spans="1:19" x14ac:dyDescent="0.25">
      <c r="A66" s="67" t="s">
        <v>109</v>
      </c>
      <c r="B66" s="92">
        <v>456</v>
      </c>
      <c r="C66" s="93">
        <v>320</v>
      </c>
      <c r="D66" s="94">
        <v>-8.5714285714285715E-2</v>
      </c>
      <c r="E66" s="92">
        <v>968</v>
      </c>
      <c r="F66" s="93">
        <v>391</v>
      </c>
      <c r="G66" s="94">
        <v>-6.9047619047619052E-2</v>
      </c>
      <c r="H66" s="92">
        <v>217</v>
      </c>
      <c r="I66" s="93">
        <v>480</v>
      </c>
      <c r="J66" s="94">
        <v>-0.04</v>
      </c>
      <c r="K66" s="92">
        <v>206</v>
      </c>
      <c r="L66" s="93">
        <v>480</v>
      </c>
      <c r="M66" s="94">
        <v>0</v>
      </c>
      <c r="N66" s="92">
        <v>425</v>
      </c>
      <c r="O66" s="93">
        <v>520</v>
      </c>
      <c r="P66" s="94">
        <v>0.04</v>
      </c>
      <c r="Q66" s="92">
        <v>105</v>
      </c>
      <c r="R66" s="93">
        <v>670</v>
      </c>
      <c r="S66" s="94">
        <v>8.0645161290322578E-2</v>
      </c>
    </row>
    <row r="67" spans="1:19" x14ac:dyDescent="0.25">
      <c r="A67" s="67" t="s">
        <v>113</v>
      </c>
      <c r="B67" s="92" t="s">
        <v>41</v>
      </c>
      <c r="C67" s="93" t="s">
        <v>41</v>
      </c>
      <c r="D67" s="94" t="s">
        <v>41</v>
      </c>
      <c r="E67" s="92">
        <v>34</v>
      </c>
      <c r="F67" s="93">
        <v>410</v>
      </c>
      <c r="G67" s="94">
        <v>-7.2639225181598066E-3</v>
      </c>
      <c r="H67" s="92">
        <v>13</v>
      </c>
      <c r="I67" s="93">
        <v>490</v>
      </c>
      <c r="J67" s="94">
        <v>8.8888888888888892E-2</v>
      </c>
      <c r="K67" s="92" t="s">
        <v>41</v>
      </c>
      <c r="L67" s="93" t="s">
        <v>41</v>
      </c>
      <c r="M67" s="94" t="s">
        <v>41</v>
      </c>
      <c r="N67" s="92">
        <v>74</v>
      </c>
      <c r="O67" s="93">
        <v>420</v>
      </c>
      <c r="P67" s="94">
        <v>-2.3255813953488372E-2</v>
      </c>
      <c r="Q67" s="92">
        <v>96</v>
      </c>
      <c r="R67" s="93">
        <v>430</v>
      </c>
      <c r="S67" s="94">
        <v>2.3809523809523808E-2</v>
      </c>
    </row>
    <row r="68" spans="1:19" x14ac:dyDescent="0.25">
      <c r="A68" s="67" t="s">
        <v>8</v>
      </c>
      <c r="B68" s="92">
        <v>19</v>
      </c>
      <c r="C68" s="93">
        <v>300</v>
      </c>
      <c r="D68" s="94">
        <v>0</v>
      </c>
      <c r="E68" s="92">
        <v>143</v>
      </c>
      <c r="F68" s="93">
        <v>340</v>
      </c>
      <c r="G68" s="94">
        <v>0</v>
      </c>
      <c r="H68" s="92">
        <v>60</v>
      </c>
      <c r="I68" s="93">
        <v>370</v>
      </c>
      <c r="J68" s="94">
        <v>-2.6315789473684209E-2</v>
      </c>
      <c r="K68" s="92">
        <v>45</v>
      </c>
      <c r="L68" s="93">
        <v>340</v>
      </c>
      <c r="M68" s="94">
        <v>-2.8571428571428571E-2</v>
      </c>
      <c r="N68" s="92">
        <v>413</v>
      </c>
      <c r="O68" s="93">
        <v>380</v>
      </c>
      <c r="P68" s="94">
        <v>1.3333333333333334E-2</v>
      </c>
      <c r="Q68" s="92">
        <v>281</v>
      </c>
      <c r="R68" s="93">
        <v>425</v>
      </c>
      <c r="S68" s="94">
        <v>1.1904761904761904E-2</v>
      </c>
    </row>
    <row r="69" spans="1:19" x14ac:dyDescent="0.25">
      <c r="A69" s="67" t="s">
        <v>127</v>
      </c>
      <c r="B69" s="92">
        <v>23</v>
      </c>
      <c r="C69" s="93">
        <v>300</v>
      </c>
      <c r="D69" s="94">
        <v>3.4482758620689655E-2</v>
      </c>
      <c r="E69" s="92">
        <v>208</v>
      </c>
      <c r="F69" s="93">
        <v>320</v>
      </c>
      <c r="G69" s="94">
        <v>-1.5384615384615385E-2</v>
      </c>
      <c r="H69" s="92">
        <v>131</v>
      </c>
      <c r="I69" s="93">
        <v>345</v>
      </c>
      <c r="J69" s="94">
        <v>-1.4285714285714285E-2</v>
      </c>
      <c r="K69" s="92">
        <v>49</v>
      </c>
      <c r="L69" s="93">
        <v>330</v>
      </c>
      <c r="M69" s="94">
        <v>-5.7142857142857141E-2</v>
      </c>
      <c r="N69" s="92">
        <v>807</v>
      </c>
      <c r="O69" s="93">
        <v>350</v>
      </c>
      <c r="P69" s="94">
        <v>-1.4084507042253521E-2</v>
      </c>
      <c r="Q69" s="92">
        <v>1170</v>
      </c>
      <c r="R69" s="93">
        <v>395</v>
      </c>
      <c r="S69" s="94">
        <v>-1.2500000000000001E-2</v>
      </c>
    </row>
    <row r="70" spans="1:19" x14ac:dyDescent="0.25">
      <c r="A70" s="67" t="s">
        <v>128</v>
      </c>
      <c r="B70" s="92">
        <v>824</v>
      </c>
      <c r="C70" s="93">
        <v>350</v>
      </c>
      <c r="D70" s="94">
        <v>-0.14634146341463414</v>
      </c>
      <c r="E70" s="92">
        <v>961</v>
      </c>
      <c r="F70" s="93">
        <v>475</v>
      </c>
      <c r="G70" s="94">
        <v>-0.13636363636363635</v>
      </c>
      <c r="H70" s="92">
        <v>98</v>
      </c>
      <c r="I70" s="93">
        <v>770</v>
      </c>
      <c r="J70" s="94">
        <v>-3.7499999999999999E-2</v>
      </c>
      <c r="K70" s="92">
        <v>262</v>
      </c>
      <c r="L70" s="93">
        <v>600</v>
      </c>
      <c r="M70" s="94">
        <v>-7.6923076923076927E-2</v>
      </c>
      <c r="N70" s="92">
        <v>243</v>
      </c>
      <c r="O70" s="93">
        <v>750</v>
      </c>
      <c r="P70" s="94">
        <v>-6.25E-2</v>
      </c>
      <c r="Q70" s="92">
        <v>37</v>
      </c>
      <c r="R70" s="93">
        <v>900</v>
      </c>
      <c r="S70" s="94">
        <v>-0.15333960489181561</v>
      </c>
    </row>
    <row r="71" spans="1:19" x14ac:dyDescent="0.25">
      <c r="A71" s="71" t="s">
        <v>308</v>
      </c>
      <c r="B71" s="95">
        <v>7771</v>
      </c>
      <c r="C71" s="96">
        <v>320</v>
      </c>
      <c r="D71" s="97">
        <v>-0.17948717948717949</v>
      </c>
      <c r="E71" s="95">
        <v>10840</v>
      </c>
      <c r="F71" s="96">
        <v>400</v>
      </c>
      <c r="G71" s="97">
        <v>-0.18367346938775511</v>
      </c>
      <c r="H71" s="95">
        <v>1975</v>
      </c>
      <c r="I71" s="96">
        <v>500</v>
      </c>
      <c r="J71" s="97">
        <v>2.0408163265306121E-2</v>
      </c>
      <c r="K71" s="95">
        <v>1287</v>
      </c>
      <c r="L71" s="96">
        <v>490</v>
      </c>
      <c r="M71" s="97">
        <v>4.2553191489361701E-2</v>
      </c>
      <c r="N71" s="95">
        <v>4743</v>
      </c>
      <c r="O71" s="96">
        <v>395</v>
      </c>
      <c r="P71" s="97">
        <v>-1.2500000000000001E-2</v>
      </c>
      <c r="Q71" s="95">
        <v>3380</v>
      </c>
      <c r="R71" s="96">
        <v>420</v>
      </c>
      <c r="S71" s="97">
        <v>0</v>
      </c>
    </row>
    <row r="72" spans="1:19" s="72" customFormat="1" x14ac:dyDescent="0.25">
      <c r="A72" s="67" t="s">
        <v>71</v>
      </c>
      <c r="B72" s="92">
        <v>564</v>
      </c>
      <c r="C72" s="93">
        <v>308</v>
      </c>
      <c r="D72" s="94">
        <v>-6.6666666666666666E-2</v>
      </c>
      <c r="E72" s="92">
        <v>926</v>
      </c>
      <c r="F72" s="93">
        <v>400</v>
      </c>
      <c r="G72" s="94">
        <v>-0.13043478260869565</v>
      </c>
      <c r="H72" s="92">
        <v>201</v>
      </c>
      <c r="I72" s="93">
        <v>600</v>
      </c>
      <c r="J72" s="94">
        <v>-9.0909090909090912E-2</v>
      </c>
      <c r="K72" s="92">
        <v>52</v>
      </c>
      <c r="L72" s="93">
        <v>550</v>
      </c>
      <c r="M72" s="94">
        <v>0</v>
      </c>
      <c r="N72" s="92">
        <v>193</v>
      </c>
      <c r="O72" s="93">
        <v>640</v>
      </c>
      <c r="P72" s="94">
        <v>-1.5384615384615385E-2</v>
      </c>
      <c r="Q72" s="92">
        <v>207</v>
      </c>
      <c r="R72" s="93">
        <v>875</v>
      </c>
      <c r="S72" s="94">
        <v>5.7471264367816091E-3</v>
      </c>
    </row>
    <row r="73" spans="1:19" x14ac:dyDescent="0.25">
      <c r="A73" s="67" t="s">
        <v>96</v>
      </c>
      <c r="B73" s="92">
        <v>34</v>
      </c>
      <c r="C73" s="93">
        <v>330</v>
      </c>
      <c r="D73" s="94">
        <v>-4.3478260869565216E-2</v>
      </c>
      <c r="E73" s="92">
        <v>150</v>
      </c>
      <c r="F73" s="93">
        <v>380</v>
      </c>
      <c r="G73" s="94">
        <v>2.7027027027027029E-2</v>
      </c>
      <c r="H73" s="92">
        <v>107</v>
      </c>
      <c r="I73" s="93">
        <v>430</v>
      </c>
      <c r="J73" s="94">
        <v>0</v>
      </c>
      <c r="K73" s="92">
        <v>22</v>
      </c>
      <c r="L73" s="93">
        <v>350</v>
      </c>
      <c r="M73" s="94">
        <v>-2.7777777777777776E-2</v>
      </c>
      <c r="N73" s="92">
        <v>266</v>
      </c>
      <c r="O73" s="93">
        <v>430</v>
      </c>
      <c r="P73" s="94">
        <v>2.3809523809523808E-2</v>
      </c>
      <c r="Q73" s="92">
        <v>135</v>
      </c>
      <c r="R73" s="93">
        <v>510</v>
      </c>
      <c r="S73" s="94">
        <v>0.02</v>
      </c>
    </row>
    <row r="74" spans="1:19" x14ac:dyDescent="0.25">
      <c r="A74" s="67" t="s">
        <v>100</v>
      </c>
      <c r="B74" s="92">
        <v>56</v>
      </c>
      <c r="C74" s="93">
        <v>350</v>
      </c>
      <c r="D74" s="94">
        <v>-7.8947368421052627E-2</v>
      </c>
      <c r="E74" s="92">
        <v>256</v>
      </c>
      <c r="F74" s="93">
        <v>400</v>
      </c>
      <c r="G74" s="94">
        <v>-0.10112359550561797</v>
      </c>
      <c r="H74" s="92">
        <v>112</v>
      </c>
      <c r="I74" s="93">
        <v>510</v>
      </c>
      <c r="J74" s="94">
        <v>-3.7735849056603772E-2</v>
      </c>
      <c r="K74" s="92">
        <v>17</v>
      </c>
      <c r="L74" s="93">
        <v>420</v>
      </c>
      <c r="M74" s="94">
        <v>0</v>
      </c>
      <c r="N74" s="92">
        <v>138</v>
      </c>
      <c r="O74" s="93">
        <v>475</v>
      </c>
      <c r="P74" s="94">
        <v>1.0638297872340425E-2</v>
      </c>
      <c r="Q74" s="92">
        <v>177</v>
      </c>
      <c r="R74" s="93">
        <v>600</v>
      </c>
      <c r="S74" s="94">
        <v>8.4033613445378148E-3</v>
      </c>
    </row>
    <row r="75" spans="1:19" x14ac:dyDescent="0.25">
      <c r="A75" s="67" t="s">
        <v>103</v>
      </c>
      <c r="B75" s="92">
        <v>21</v>
      </c>
      <c r="C75" s="93">
        <v>350</v>
      </c>
      <c r="D75" s="94">
        <v>9.375E-2</v>
      </c>
      <c r="E75" s="92">
        <v>239</v>
      </c>
      <c r="F75" s="93">
        <v>375</v>
      </c>
      <c r="G75" s="94">
        <v>1.3513513513513514E-2</v>
      </c>
      <c r="H75" s="92">
        <v>88</v>
      </c>
      <c r="I75" s="93">
        <v>443</v>
      </c>
      <c r="J75" s="94">
        <v>6.8181818181818179E-3</v>
      </c>
      <c r="K75" s="92">
        <v>21</v>
      </c>
      <c r="L75" s="93">
        <v>380</v>
      </c>
      <c r="M75" s="94">
        <v>1.3333333333333334E-2</v>
      </c>
      <c r="N75" s="92">
        <v>169</v>
      </c>
      <c r="O75" s="93">
        <v>450</v>
      </c>
      <c r="P75" s="94">
        <v>3.4482758620689655E-2</v>
      </c>
      <c r="Q75" s="92">
        <v>96</v>
      </c>
      <c r="R75" s="93">
        <v>540</v>
      </c>
      <c r="S75" s="94">
        <v>2.8571428571428571E-2</v>
      </c>
    </row>
    <row r="76" spans="1:19" x14ac:dyDescent="0.25">
      <c r="A76" s="67" t="s">
        <v>106</v>
      </c>
      <c r="B76" s="92">
        <v>241</v>
      </c>
      <c r="C76" s="93">
        <v>320</v>
      </c>
      <c r="D76" s="94">
        <v>-3.0303030303030304E-2</v>
      </c>
      <c r="E76" s="92">
        <v>629</v>
      </c>
      <c r="F76" s="93">
        <v>390</v>
      </c>
      <c r="G76" s="94">
        <v>-0.12359550561797752</v>
      </c>
      <c r="H76" s="92">
        <v>370</v>
      </c>
      <c r="I76" s="93">
        <v>480</v>
      </c>
      <c r="J76" s="94">
        <v>-7.6923076923076927E-2</v>
      </c>
      <c r="K76" s="92">
        <v>49</v>
      </c>
      <c r="L76" s="93">
        <v>390</v>
      </c>
      <c r="M76" s="94">
        <v>-7.1428571428571425E-2</v>
      </c>
      <c r="N76" s="92">
        <v>362</v>
      </c>
      <c r="O76" s="93">
        <v>450</v>
      </c>
      <c r="P76" s="94">
        <v>-4.2553191489361701E-2</v>
      </c>
      <c r="Q76" s="92">
        <v>252</v>
      </c>
      <c r="R76" s="93">
        <v>560</v>
      </c>
      <c r="S76" s="94">
        <v>-3.4482758620689655E-2</v>
      </c>
    </row>
    <row r="77" spans="1:19" x14ac:dyDescent="0.25">
      <c r="A77" s="67" t="s">
        <v>126</v>
      </c>
      <c r="B77" s="92">
        <v>330</v>
      </c>
      <c r="C77" s="93">
        <v>320</v>
      </c>
      <c r="D77" s="94">
        <v>0.20754716981132076</v>
      </c>
      <c r="E77" s="92">
        <v>689</v>
      </c>
      <c r="F77" s="93">
        <v>395</v>
      </c>
      <c r="G77" s="94">
        <v>-0.10835214446952596</v>
      </c>
      <c r="H77" s="92">
        <v>218</v>
      </c>
      <c r="I77" s="93">
        <v>485</v>
      </c>
      <c r="J77" s="94">
        <v>-8.4905660377358486E-2</v>
      </c>
      <c r="K77" s="92">
        <v>71</v>
      </c>
      <c r="L77" s="93">
        <v>400</v>
      </c>
      <c r="M77" s="94">
        <v>-3.614457831325301E-2</v>
      </c>
      <c r="N77" s="92">
        <v>331</v>
      </c>
      <c r="O77" s="93">
        <v>450</v>
      </c>
      <c r="P77" s="94">
        <v>-2.1739130434782608E-2</v>
      </c>
      <c r="Q77" s="92">
        <v>174</v>
      </c>
      <c r="R77" s="93">
        <v>573</v>
      </c>
      <c r="S77" s="94">
        <v>-1.2068965517241379E-2</v>
      </c>
    </row>
    <row r="78" spans="1:19" x14ac:dyDescent="0.25">
      <c r="A78" s="67" t="s">
        <v>9</v>
      </c>
      <c r="B78" s="92">
        <v>13</v>
      </c>
      <c r="C78" s="93">
        <v>300</v>
      </c>
      <c r="D78" s="94">
        <v>3.4482758620689655E-2</v>
      </c>
      <c r="E78" s="92">
        <v>58</v>
      </c>
      <c r="F78" s="93">
        <v>370</v>
      </c>
      <c r="G78" s="94">
        <v>0</v>
      </c>
      <c r="H78" s="92">
        <v>36</v>
      </c>
      <c r="I78" s="93">
        <v>445</v>
      </c>
      <c r="J78" s="94">
        <v>2.2988505747126436E-2</v>
      </c>
      <c r="K78" s="92">
        <v>45</v>
      </c>
      <c r="L78" s="93">
        <v>380</v>
      </c>
      <c r="M78" s="94">
        <v>2.7027027027027029E-2</v>
      </c>
      <c r="N78" s="92">
        <v>169</v>
      </c>
      <c r="O78" s="93">
        <v>430</v>
      </c>
      <c r="P78" s="94">
        <v>1.1764705882352941E-2</v>
      </c>
      <c r="Q78" s="92">
        <v>64</v>
      </c>
      <c r="R78" s="93">
        <v>520</v>
      </c>
      <c r="S78" s="94">
        <v>0.04</v>
      </c>
    </row>
    <row r="79" spans="1:19" x14ac:dyDescent="0.25">
      <c r="A79" s="71" t="s">
        <v>309</v>
      </c>
      <c r="B79" s="95">
        <v>1259</v>
      </c>
      <c r="C79" s="96">
        <v>320</v>
      </c>
      <c r="D79" s="97">
        <v>6.2893081761006293E-3</v>
      </c>
      <c r="E79" s="95">
        <v>2947</v>
      </c>
      <c r="F79" s="96">
        <v>395</v>
      </c>
      <c r="G79" s="97">
        <v>-9.1954022988505746E-2</v>
      </c>
      <c r="H79" s="95">
        <v>1132</v>
      </c>
      <c r="I79" s="96">
        <v>490</v>
      </c>
      <c r="J79" s="97">
        <v>-0.02</v>
      </c>
      <c r="K79" s="95">
        <v>277</v>
      </c>
      <c r="L79" s="96">
        <v>395</v>
      </c>
      <c r="M79" s="97">
        <v>-5.9523809523809521E-2</v>
      </c>
      <c r="N79" s="95">
        <v>1628</v>
      </c>
      <c r="O79" s="96">
        <v>450</v>
      </c>
      <c r="P79" s="97">
        <v>0</v>
      </c>
      <c r="Q79" s="95">
        <v>1105</v>
      </c>
      <c r="R79" s="96">
        <v>590</v>
      </c>
      <c r="S79" s="97">
        <v>2.6086956521739129E-2</v>
      </c>
    </row>
    <row r="80" spans="1:19" s="72" customFormat="1" x14ac:dyDescent="0.25">
      <c r="A80" s="67" t="s">
        <v>69</v>
      </c>
      <c r="B80" s="92">
        <v>71</v>
      </c>
      <c r="C80" s="93">
        <v>350</v>
      </c>
      <c r="D80" s="94">
        <v>-9.0909090909090912E-2</v>
      </c>
      <c r="E80" s="92">
        <v>280</v>
      </c>
      <c r="F80" s="93">
        <v>480</v>
      </c>
      <c r="G80" s="94">
        <v>-3.0303030303030304E-2</v>
      </c>
      <c r="H80" s="92">
        <v>89</v>
      </c>
      <c r="I80" s="93">
        <v>700</v>
      </c>
      <c r="J80" s="94">
        <v>1.0101010101010102E-2</v>
      </c>
      <c r="K80" s="92">
        <v>32</v>
      </c>
      <c r="L80" s="93">
        <v>578</v>
      </c>
      <c r="M80" s="94">
        <v>5.0909090909090911E-2</v>
      </c>
      <c r="N80" s="92">
        <v>123</v>
      </c>
      <c r="O80" s="93">
        <v>750</v>
      </c>
      <c r="P80" s="94">
        <v>1.3513513513513514E-2</v>
      </c>
      <c r="Q80" s="92">
        <v>135</v>
      </c>
      <c r="R80" s="93">
        <v>1080</v>
      </c>
      <c r="S80" s="94">
        <v>-1.8181818181818181E-2</v>
      </c>
    </row>
    <row r="81" spans="1:19" x14ac:dyDescent="0.25">
      <c r="A81" s="67" t="s">
        <v>75</v>
      </c>
      <c r="B81" s="92" t="s">
        <v>41</v>
      </c>
      <c r="C81" s="93" t="s">
        <v>41</v>
      </c>
      <c r="D81" s="94" t="s">
        <v>41</v>
      </c>
      <c r="E81" s="92">
        <v>43</v>
      </c>
      <c r="F81" s="93">
        <v>320</v>
      </c>
      <c r="G81" s="94">
        <v>4.9180327868852458E-2</v>
      </c>
      <c r="H81" s="92">
        <v>37</v>
      </c>
      <c r="I81" s="93">
        <v>340</v>
      </c>
      <c r="J81" s="94">
        <v>0</v>
      </c>
      <c r="K81" s="92">
        <v>20</v>
      </c>
      <c r="L81" s="93">
        <v>330</v>
      </c>
      <c r="M81" s="94">
        <v>3.125E-2</v>
      </c>
      <c r="N81" s="92">
        <v>265</v>
      </c>
      <c r="O81" s="93">
        <v>370</v>
      </c>
      <c r="P81" s="94">
        <v>2.7777777777777776E-2</v>
      </c>
      <c r="Q81" s="92">
        <v>211</v>
      </c>
      <c r="R81" s="93">
        <v>420</v>
      </c>
      <c r="S81" s="94">
        <v>0.05</v>
      </c>
    </row>
    <row r="82" spans="1:19" x14ac:dyDescent="0.25">
      <c r="A82" s="67" t="s">
        <v>76</v>
      </c>
      <c r="B82" s="92">
        <v>25</v>
      </c>
      <c r="C82" s="93">
        <v>270</v>
      </c>
      <c r="D82" s="94">
        <v>-3.5714285714285712E-2</v>
      </c>
      <c r="E82" s="92">
        <v>99</v>
      </c>
      <c r="F82" s="93">
        <v>330</v>
      </c>
      <c r="G82" s="94">
        <v>6.0975609756097563E-3</v>
      </c>
      <c r="H82" s="92">
        <v>80</v>
      </c>
      <c r="I82" s="93">
        <v>377</v>
      </c>
      <c r="J82" s="94">
        <v>4.7222222222222221E-2</v>
      </c>
      <c r="K82" s="92">
        <v>42</v>
      </c>
      <c r="L82" s="93">
        <v>338</v>
      </c>
      <c r="M82" s="94">
        <v>0</v>
      </c>
      <c r="N82" s="92">
        <v>676</v>
      </c>
      <c r="O82" s="93">
        <v>380</v>
      </c>
      <c r="P82" s="94">
        <v>1.3333333333333334E-2</v>
      </c>
      <c r="Q82" s="92">
        <v>563</v>
      </c>
      <c r="R82" s="93">
        <v>430</v>
      </c>
      <c r="S82" s="94">
        <v>2.3809523809523808E-2</v>
      </c>
    </row>
    <row r="83" spans="1:19" x14ac:dyDescent="0.25">
      <c r="A83" s="67" t="s">
        <v>10</v>
      </c>
      <c r="B83" s="92">
        <v>129</v>
      </c>
      <c r="C83" s="93">
        <v>250</v>
      </c>
      <c r="D83" s="94">
        <v>0</v>
      </c>
      <c r="E83" s="92">
        <v>177</v>
      </c>
      <c r="F83" s="93">
        <v>340</v>
      </c>
      <c r="G83" s="94">
        <v>3.0303030303030304E-2</v>
      </c>
      <c r="H83" s="92">
        <v>111</v>
      </c>
      <c r="I83" s="93">
        <v>410</v>
      </c>
      <c r="J83" s="94">
        <v>2.5000000000000001E-2</v>
      </c>
      <c r="K83" s="92">
        <v>27</v>
      </c>
      <c r="L83" s="93">
        <v>360</v>
      </c>
      <c r="M83" s="94">
        <v>9.0909090909090912E-2</v>
      </c>
      <c r="N83" s="92">
        <v>291</v>
      </c>
      <c r="O83" s="93">
        <v>410</v>
      </c>
      <c r="P83" s="94">
        <v>5.128205128205128E-2</v>
      </c>
      <c r="Q83" s="92">
        <v>102</v>
      </c>
      <c r="R83" s="93">
        <v>483</v>
      </c>
      <c r="S83" s="94">
        <v>3.870967741935484E-2</v>
      </c>
    </row>
    <row r="84" spans="1:19" x14ac:dyDescent="0.25">
      <c r="A84" s="67" t="s">
        <v>83</v>
      </c>
      <c r="B84" s="92">
        <v>565</v>
      </c>
      <c r="C84" s="93">
        <v>300</v>
      </c>
      <c r="D84" s="94">
        <v>-6.25E-2</v>
      </c>
      <c r="E84" s="92">
        <v>1188</v>
      </c>
      <c r="F84" s="93">
        <v>400</v>
      </c>
      <c r="G84" s="94">
        <v>-0.14893617021276595</v>
      </c>
      <c r="H84" s="92">
        <v>269</v>
      </c>
      <c r="I84" s="93">
        <v>570</v>
      </c>
      <c r="J84" s="94">
        <v>-0.05</v>
      </c>
      <c r="K84" s="92">
        <v>54</v>
      </c>
      <c r="L84" s="93">
        <v>490</v>
      </c>
      <c r="M84" s="94">
        <v>-5.7692307692307696E-2</v>
      </c>
      <c r="N84" s="92">
        <v>215</v>
      </c>
      <c r="O84" s="93">
        <v>600</v>
      </c>
      <c r="P84" s="94">
        <v>0</v>
      </c>
      <c r="Q84" s="92">
        <v>136</v>
      </c>
      <c r="R84" s="93">
        <v>800</v>
      </c>
      <c r="S84" s="94">
        <v>0</v>
      </c>
    </row>
    <row r="85" spans="1:19" x14ac:dyDescent="0.25">
      <c r="A85" s="67" t="s">
        <v>87</v>
      </c>
      <c r="B85" s="92">
        <v>120</v>
      </c>
      <c r="C85" s="93">
        <v>260</v>
      </c>
      <c r="D85" s="94">
        <v>0</v>
      </c>
      <c r="E85" s="92">
        <v>395</v>
      </c>
      <c r="F85" s="93">
        <v>330</v>
      </c>
      <c r="G85" s="94">
        <v>0</v>
      </c>
      <c r="H85" s="92">
        <v>137</v>
      </c>
      <c r="I85" s="93">
        <v>400</v>
      </c>
      <c r="J85" s="94">
        <v>0</v>
      </c>
      <c r="K85" s="92">
        <v>30</v>
      </c>
      <c r="L85" s="93">
        <v>348</v>
      </c>
      <c r="M85" s="94">
        <v>2.0527859237536656E-2</v>
      </c>
      <c r="N85" s="92">
        <v>327</v>
      </c>
      <c r="O85" s="93">
        <v>390</v>
      </c>
      <c r="P85" s="94">
        <v>-2.5000000000000001E-2</v>
      </c>
      <c r="Q85" s="92">
        <v>120</v>
      </c>
      <c r="R85" s="93">
        <v>480</v>
      </c>
      <c r="S85" s="94">
        <v>2.1276595744680851E-2</v>
      </c>
    </row>
    <row r="86" spans="1:19" x14ac:dyDescent="0.25">
      <c r="A86" s="67" t="s">
        <v>95</v>
      </c>
      <c r="B86" s="92">
        <v>115</v>
      </c>
      <c r="C86" s="93">
        <v>320</v>
      </c>
      <c r="D86" s="94">
        <v>0</v>
      </c>
      <c r="E86" s="92">
        <v>542</v>
      </c>
      <c r="F86" s="93">
        <v>390</v>
      </c>
      <c r="G86" s="94">
        <v>-2.5000000000000001E-2</v>
      </c>
      <c r="H86" s="92">
        <v>137</v>
      </c>
      <c r="I86" s="93">
        <v>500</v>
      </c>
      <c r="J86" s="94">
        <v>0</v>
      </c>
      <c r="K86" s="92">
        <v>37</v>
      </c>
      <c r="L86" s="93">
        <v>450</v>
      </c>
      <c r="M86" s="94">
        <v>4.6511627906976744E-2</v>
      </c>
      <c r="N86" s="92">
        <v>234</v>
      </c>
      <c r="O86" s="93">
        <v>510</v>
      </c>
      <c r="P86" s="94">
        <v>0.02</v>
      </c>
      <c r="Q86" s="92">
        <v>134</v>
      </c>
      <c r="R86" s="93">
        <v>625</v>
      </c>
      <c r="S86" s="94">
        <v>-3.8461538461538464E-2</v>
      </c>
    </row>
    <row r="87" spans="1:19" x14ac:dyDescent="0.25">
      <c r="A87" s="67" t="s">
        <v>131</v>
      </c>
      <c r="B87" s="92">
        <v>11</v>
      </c>
      <c r="C87" s="93">
        <v>300</v>
      </c>
      <c r="D87" s="94">
        <v>0.2</v>
      </c>
      <c r="E87" s="92">
        <v>107</v>
      </c>
      <c r="F87" s="93">
        <v>360</v>
      </c>
      <c r="G87" s="94">
        <v>4.3478260869565216E-2</v>
      </c>
      <c r="H87" s="92">
        <v>85</v>
      </c>
      <c r="I87" s="93">
        <v>470</v>
      </c>
      <c r="J87" s="94">
        <v>0.11904761904761904</v>
      </c>
      <c r="K87" s="92">
        <v>48</v>
      </c>
      <c r="L87" s="93">
        <v>380</v>
      </c>
      <c r="M87" s="94">
        <v>0.13432835820895522</v>
      </c>
      <c r="N87" s="92">
        <v>261</v>
      </c>
      <c r="O87" s="93">
        <v>475</v>
      </c>
      <c r="P87" s="94">
        <v>0.13095238095238096</v>
      </c>
      <c r="Q87" s="92">
        <v>116</v>
      </c>
      <c r="R87" s="93">
        <v>618</v>
      </c>
      <c r="S87" s="94">
        <v>6.5517241379310351E-2</v>
      </c>
    </row>
    <row r="88" spans="1:19" x14ac:dyDescent="0.25">
      <c r="A88" s="67" t="s">
        <v>115</v>
      </c>
      <c r="B88" s="92">
        <v>826</v>
      </c>
      <c r="C88" s="93">
        <v>330</v>
      </c>
      <c r="D88" s="94">
        <v>-0.14285714285714285</v>
      </c>
      <c r="E88" s="92">
        <v>1087</v>
      </c>
      <c r="F88" s="93">
        <v>450</v>
      </c>
      <c r="G88" s="94">
        <v>-0.14285714285714285</v>
      </c>
      <c r="H88" s="92">
        <v>157</v>
      </c>
      <c r="I88" s="93">
        <v>655</v>
      </c>
      <c r="J88" s="94">
        <v>-0.15483870967741936</v>
      </c>
      <c r="K88" s="92">
        <v>90</v>
      </c>
      <c r="L88" s="93">
        <v>600</v>
      </c>
      <c r="M88" s="94">
        <v>-7.6923076923076927E-2</v>
      </c>
      <c r="N88" s="92">
        <v>129</v>
      </c>
      <c r="O88" s="93">
        <v>790</v>
      </c>
      <c r="P88" s="94">
        <v>-7.6023391812865493E-2</v>
      </c>
      <c r="Q88" s="92">
        <v>25</v>
      </c>
      <c r="R88" s="93">
        <v>1100</v>
      </c>
      <c r="S88" s="94">
        <v>-0.12</v>
      </c>
    </row>
    <row r="89" spans="1:19" x14ac:dyDescent="0.25">
      <c r="A89" s="67" t="s">
        <v>120</v>
      </c>
      <c r="B89" s="92">
        <v>1173</v>
      </c>
      <c r="C89" s="93">
        <v>325</v>
      </c>
      <c r="D89" s="94">
        <v>-8.4507042253521125E-2</v>
      </c>
      <c r="E89" s="92">
        <v>1447</v>
      </c>
      <c r="F89" s="93">
        <v>450</v>
      </c>
      <c r="G89" s="94">
        <v>-0.15094339622641509</v>
      </c>
      <c r="H89" s="92">
        <v>189</v>
      </c>
      <c r="I89" s="93">
        <v>695</v>
      </c>
      <c r="J89" s="94">
        <v>-7.3333333333333334E-2</v>
      </c>
      <c r="K89" s="92">
        <v>114</v>
      </c>
      <c r="L89" s="93">
        <v>598</v>
      </c>
      <c r="M89" s="94">
        <v>-6.9984447900466568E-2</v>
      </c>
      <c r="N89" s="92">
        <v>165</v>
      </c>
      <c r="O89" s="93">
        <v>800</v>
      </c>
      <c r="P89" s="94">
        <v>-8.5714285714285715E-2</v>
      </c>
      <c r="Q89" s="92">
        <v>57</v>
      </c>
      <c r="R89" s="93">
        <v>900</v>
      </c>
      <c r="S89" s="94">
        <v>-0.18181818181818182</v>
      </c>
    </row>
    <row r="90" spans="1:19" x14ac:dyDescent="0.25">
      <c r="A90" s="71" t="s">
        <v>144</v>
      </c>
      <c r="B90" s="95">
        <v>3038</v>
      </c>
      <c r="C90" s="96">
        <v>320</v>
      </c>
      <c r="D90" s="97">
        <v>-8.3094555873925502E-2</v>
      </c>
      <c r="E90" s="95">
        <v>5365</v>
      </c>
      <c r="F90" s="96">
        <v>405</v>
      </c>
      <c r="G90" s="97">
        <v>-0.1</v>
      </c>
      <c r="H90" s="95">
        <v>1291</v>
      </c>
      <c r="I90" s="96">
        <v>510</v>
      </c>
      <c r="J90" s="97">
        <v>6.25E-2</v>
      </c>
      <c r="K90" s="95">
        <v>494</v>
      </c>
      <c r="L90" s="96">
        <v>490</v>
      </c>
      <c r="M90" s="97">
        <v>8.8888888888888892E-2</v>
      </c>
      <c r="N90" s="95">
        <v>2686</v>
      </c>
      <c r="O90" s="96">
        <v>420</v>
      </c>
      <c r="P90" s="97">
        <v>0.05</v>
      </c>
      <c r="Q90" s="95">
        <v>1599</v>
      </c>
      <c r="R90" s="96">
        <v>480</v>
      </c>
      <c r="S90" s="97">
        <v>5.4945054945054944E-2</v>
      </c>
    </row>
    <row r="91" spans="1:19" x14ac:dyDescent="0.25">
      <c r="A91" s="73"/>
      <c r="B91" s="69"/>
      <c r="C91" s="70"/>
      <c r="D91" s="70"/>
      <c r="E91" s="69"/>
      <c r="F91" s="70"/>
      <c r="G91" s="70"/>
      <c r="H91" s="69"/>
      <c r="I91" s="70"/>
      <c r="J91" s="70"/>
      <c r="K91" s="69"/>
      <c r="L91" s="70"/>
      <c r="M91" s="70"/>
      <c r="N91" s="69"/>
      <c r="O91" s="70"/>
      <c r="P91" s="70"/>
      <c r="Q91" s="69"/>
      <c r="R91" s="70"/>
      <c r="S91" s="70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&amp;C&amp;"Calibri"&amp;11&amp;K000000Page &amp;P_x000D_&amp;1#&amp;"Arial Black"&amp;10&amp;K000000OFFICIAL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V170"/>
  <sheetViews>
    <sheetView zoomScale="110" zoomScaleNormal="110" workbookViewId="0"/>
  </sheetViews>
  <sheetFormatPr defaultColWidth="9.09765625" defaultRowHeight="10" x14ac:dyDescent="0.2"/>
  <cols>
    <col min="1" max="1" width="17.09765625" style="79" customWidth="1"/>
    <col min="2" max="2" width="9.09765625" style="74" customWidth="1"/>
    <col min="3" max="3" width="9.09765625" style="75" customWidth="1"/>
    <col min="4" max="4" width="9.09765625" style="74" customWidth="1"/>
    <col min="5" max="5" width="9.09765625" style="75"/>
    <col min="6" max="6" width="9.09765625" style="74" customWidth="1"/>
    <col min="7" max="7" width="9.09765625" style="75"/>
    <col min="8" max="8" width="9.09765625" style="74" customWidth="1"/>
    <col min="9" max="9" width="9.09765625" style="75" customWidth="1"/>
    <col min="10" max="10" width="9.09765625" style="74" customWidth="1"/>
    <col min="11" max="11" width="9.09765625" style="75" customWidth="1"/>
    <col min="12" max="12" width="9.09765625" style="226" customWidth="1"/>
    <col min="13" max="13" width="9.09765625" style="76"/>
    <col min="14" max="14" width="9.09765625" style="77"/>
    <col min="15" max="15" width="15" style="77" customWidth="1"/>
    <col min="16" max="16384" width="9.09765625" style="77"/>
  </cols>
  <sheetData>
    <row r="1" spans="1:15" ht="31.5" customHeight="1" x14ac:dyDescent="0.2">
      <c r="A1" s="295" t="s">
        <v>334</v>
      </c>
      <c r="O1" s="196" t="s">
        <v>366</v>
      </c>
    </row>
    <row r="2" spans="1:15" ht="13.5" customHeight="1" x14ac:dyDescent="0.25">
      <c r="A2" s="12"/>
      <c r="B2" s="300" t="s">
        <v>55</v>
      </c>
      <c r="C2" s="300"/>
      <c r="D2" s="300" t="s">
        <v>291</v>
      </c>
      <c r="E2" s="300"/>
      <c r="F2" s="300" t="s">
        <v>292</v>
      </c>
      <c r="G2" s="300"/>
      <c r="H2" s="300" t="s">
        <v>293</v>
      </c>
      <c r="I2" s="300"/>
      <c r="J2" s="300" t="s">
        <v>37</v>
      </c>
      <c r="K2" s="300"/>
    </row>
    <row r="3" spans="1:15" ht="12.75" customHeight="1" x14ac:dyDescent="0.25">
      <c r="A3" s="12"/>
      <c r="B3" s="300" t="s">
        <v>63</v>
      </c>
      <c r="C3" s="300"/>
      <c r="D3" s="300" t="s">
        <v>63</v>
      </c>
      <c r="E3" s="300"/>
      <c r="F3" s="300" t="s">
        <v>63</v>
      </c>
      <c r="G3" s="300"/>
      <c r="H3" s="300" t="s">
        <v>63</v>
      </c>
      <c r="I3" s="300"/>
      <c r="J3" s="300" t="s">
        <v>63</v>
      </c>
      <c r="K3" s="300"/>
      <c r="L3" s="227"/>
    </row>
    <row r="4" spans="1:15" ht="12.75" customHeight="1" x14ac:dyDescent="0.2">
      <c r="A4" s="228"/>
      <c r="B4" s="229" t="s">
        <v>349</v>
      </c>
      <c r="C4" s="230" t="s">
        <v>296</v>
      </c>
      <c r="D4" s="229" t="s">
        <v>349</v>
      </c>
      <c r="E4" s="230" t="s">
        <v>296</v>
      </c>
      <c r="F4" s="229" t="s">
        <v>349</v>
      </c>
      <c r="G4" s="230" t="s">
        <v>296</v>
      </c>
      <c r="H4" s="229" t="s">
        <v>349</v>
      </c>
      <c r="I4" s="230" t="s">
        <v>296</v>
      </c>
      <c r="J4" s="229" t="s">
        <v>349</v>
      </c>
      <c r="K4" s="230" t="s">
        <v>296</v>
      </c>
      <c r="L4" s="227"/>
      <c r="M4" s="84" t="s">
        <v>360</v>
      </c>
      <c r="N4" s="12"/>
    </row>
    <row r="5" spans="1:15" ht="12.75" customHeight="1" x14ac:dyDescent="0.2">
      <c r="A5" s="12" t="s">
        <v>64</v>
      </c>
      <c r="B5" s="44">
        <f>E91</f>
        <v>0</v>
      </c>
      <c r="C5" s="43">
        <f>F91</f>
        <v>0</v>
      </c>
      <c r="D5" s="44">
        <f>I91</f>
        <v>6</v>
      </c>
      <c r="E5" s="43">
        <f>J91</f>
        <v>0.42899999999999999</v>
      </c>
      <c r="F5" s="44">
        <f>M91</f>
        <v>12</v>
      </c>
      <c r="G5" s="43">
        <f>N91</f>
        <v>0.34300000000000003</v>
      </c>
      <c r="H5" s="44">
        <f>Q91</f>
        <v>3</v>
      </c>
      <c r="I5" s="43">
        <f>R91</f>
        <v>0.27300000000000002</v>
      </c>
      <c r="J5" s="44">
        <f>U91</f>
        <v>21</v>
      </c>
      <c r="K5" s="43">
        <f>V91</f>
        <v>0.313</v>
      </c>
      <c r="L5" s="44"/>
      <c r="M5" s="84" t="s">
        <v>344</v>
      </c>
      <c r="N5" s="12"/>
      <c r="O5" s="12"/>
    </row>
    <row r="6" spans="1:15" x14ac:dyDescent="0.2">
      <c r="A6" s="12" t="s">
        <v>65</v>
      </c>
      <c r="B6" s="44">
        <f>E92</f>
        <v>1</v>
      </c>
      <c r="C6" s="43">
        <f t="shared" ref="C6" si="0">F92</f>
        <v>0.33300000000000002</v>
      </c>
      <c r="D6" s="44">
        <f t="shared" ref="D6:E6" si="1">I92</f>
        <v>11</v>
      </c>
      <c r="E6" s="43">
        <f t="shared" si="1"/>
        <v>0.39300000000000002</v>
      </c>
      <c r="F6" s="44">
        <f t="shared" ref="F6:G6" si="2">M92</f>
        <v>28</v>
      </c>
      <c r="G6" s="43">
        <f t="shared" si="2"/>
        <v>0.63600000000000001</v>
      </c>
      <c r="H6" s="44">
        <f t="shared" ref="H6:I6" si="3">Q92</f>
        <v>11</v>
      </c>
      <c r="I6" s="43">
        <f t="shared" si="3"/>
        <v>0.73299999999999998</v>
      </c>
      <c r="J6" s="44">
        <f t="shared" ref="J6:K6" si="4">U92</f>
        <v>51</v>
      </c>
      <c r="K6" s="43">
        <f t="shared" si="4"/>
        <v>0.56699999999999995</v>
      </c>
      <c r="L6" s="44"/>
      <c r="M6" s="84" t="s">
        <v>344</v>
      </c>
      <c r="N6" s="12"/>
    </row>
    <row r="7" spans="1:15" x14ac:dyDescent="0.2">
      <c r="A7" s="12" t="s">
        <v>0</v>
      </c>
      <c r="B7" s="44">
        <f t="shared" ref="B7:C22" si="5">E93</f>
        <v>3</v>
      </c>
      <c r="C7" s="43">
        <f t="shared" si="5"/>
        <v>6.7000000000000004E-2</v>
      </c>
      <c r="D7" s="44">
        <f t="shared" ref="D7:E7" si="6">I93</f>
        <v>71</v>
      </c>
      <c r="E7" s="43">
        <f t="shared" si="6"/>
        <v>0.33300000000000002</v>
      </c>
      <c r="F7" s="44">
        <f t="shared" ref="F7:G7" si="7">M93</f>
        <v>211</v>
      </c>
      <c r="G7" s="43">
        <f t="shared" si="7"/>
        <v>0.443</v>
      </c>
      <c r="H7" s="44">
        <f t="shared" ref="H7:I7" si="8">Q93</f>
        <v>116</v>
      </c>
      <c r="I7" s="43">
        <f t="shared" si="8"/>
        <v>0.41099999999999998</v>
      </c>
      <c r="J7" s="44">
        <f t="shared" ref="J7:K7" si="9">U93</f>
        <v>401</v>
      </c>
      <c r="K7" s="43">
        <f t="shared" si="9"/>
        <v>0.39500000000000002</v>
      </c>
      <c r="L7" s="44"/>
      <c r="M7" s="84" t="s">
        <v>344</v>
      </c>
      <c r="N7" s="12"/>
    </row>
    <row r="8" spans="1:15" x14ac:dyDescent="0.2">
      <c r="A8" s="12" t="s">
        <v>66</v>
      </c>
      <c r="B8" s="44">
        <f t="shared" si="5"/>
        <v>6</v>
      </c>
      <c r="C8" s="43">
        <f t="shared" ref="C8" si="10">F94</f>
        <v>3.9E-2</v>
      </c>
      <c r="D8" s="44">
        <f t="shared" ref="D8:E8" si="11">I94</f>
        <v>3</v>
      </c>
      <c r="E8" s="43">
        <f t="shared" si="11"/>
        <v>6.0000000000000001E-3</v>
      </c>
      <c r="F8" s="44">
        <f t="shared" ref="F8:G8" si="12">M94</f>
        <v>14</v>
      </c>
      <c r="G8" s="43">
        <f t="shared" si="12"/>
        <v>2.9000000000000001E-2</v>
      </c>
      <c r="H8" s="44">
        <f t="shared" ref="H8:I8" si="13">Q94</f>
        <v>12</v>
      </c>
      <c r="I8" s="43">
        <f t="shared" si="13"/>
        <v>7.1999999999999995E-2</v>
      </c>
      <c r="J8" s="44">
        <f t="shared" ref="J8:K8" si="14">U94</f>
        <v>35</v>
      </c>
      <c r="K8" s="43">
        <f t="shared" si="14"/>
        <v>2.7E-2</v>
      </c>
      <c r="L8" s="44"/>
      <c r="M8" s="84" t="s">
        <v>345</v>
      </c>
      <c r="N8" s="78"/>
    </row>
    <row r="9" spans="1:15" x14ac:dyDescent="0.2">
      <c r="A9" s="12" t="s">
        <v>67</v>
      </c>
      <c r="B9" s="44">
        <f t="shared" si="5"/>
        <v>0</v>
      </c>
      <c r="C9" s="43">
        <f t="shared" ref="C9" si="15">F95</f>
        <v>0</v>
      </c>
      <c r="D9" s="44">
        <f t="shared" ref="D9:E9" si="16">I95</f>
        <v>5</v>
      </c>
      <c r="E9" s="43">
        <f t="shared" si="16"/>
        <v>0.114</v>
      </c>
      <c r="F9" s="44">
        <f t="shared" ref="F9:G9" si="17">M95</f>
        <v>17</v>
      </c>
      <c r="G9" s="43">
        <f t="shared" si="17"/>
        <v>0.20200000000000001</v>
      </c>
      <c r="H9" s="44">
        <f t="shared" ref="H9:I9" si="18">Q95</f>
        <v>7</v>
      </c>
      <c r="I9" s="43">
        <f t="shared" si="18"/>
        <v>0.156</v>
      </c>
      <c r="J9" s="44">
        <f t="shared" ref="J9:K9" si="19">U95</f>
        <v>29</v>
      </c>
      <c r="K9" s="43">
        <f t="shared" si="19"/>
        <v>0.16</v>
      </c>
      <c r="L9" s="44"/>
      <c r="M9" s="84" t="s">
        <v>344</v>
      </c>
      <c r="N9" s="78"/>
    </row>
    <row r="10" spans="1:15" x14ac:dyDescent="0.2">
      <c r="A10" s="12" t="s">
        <v>68</v>
      </c>
      <c r="B10" s="44">
        <f t="shared" si="5"/>
        <v>0</v>
      </c>
      <c r="C10" s="43">
        <f t="shared" ref="C10" si="20">F96</f>
        <v>0</v>
      </c>
      <c r="D10" s="44">
        <f t="shared" ref="D10:E10" si="21">I96</f>
        <v>4</v>
      </c>
      <c r="E10" s="43">
        <f t="shared" si="21"/>
        <v>7.0999999999999994E-2</v>
      </c>
      <c r="F10" s="44">
        <f t="shared" ref="F10:G10" si="22">M96</f>
        <v>25</v>
      </c>
      <c r="G10" s="43">
        <f t="shared" si="22"/>
        <v>0.20300000000000001</v>
      </c>
      <c r="H10" s="44">
        <f t="shared" ref="H10:I10" si="23">Q96</f>
        <v>21</v>
      </c>
      <c r="I10" s="43">
        <f t="shared" si="23"/>
        <v>0.27300000000000002</v>
      </c>
      <c r="J10" s="44">
        <f t="shared" ref="J10:K10" si="24">U96</f>
        <v>50</v>
      </c>
      <c r="K10" s="43">
        <f t="shared" si="24"/>
        <v>0.19</v>
      </c>
      <c r="L10" s="44"/>
      <c r="M10" s="84" t="s">
        <v>344</v>
      </c>
      <c r="N10" s="78"/>
    </row>
    <row r="11" spans="1:15" x14ac:dyDescent="0.2">
      <c r="A11" s="12" t="s">
        <v>69</v>
      </c>
      <c r="B11" s="44">
        <f t="shared" si="5"/>
        <v>0</v>
      </c>
      <c r="C11" s="43">
        <f t="shared" ref="C11" si="25">F97</f>
        <v>0</v>
      </c>
      <c r="D11" s="44">
        <f t="shared" ref="D11:E11" si="26">I97</f>
        <v>0</v>
      </c>
      <c r="E11" s="43">
        <f t="shared" si="26"/>
        <v>0</v>
      </c>
      <c r="F11" s="44">
        <f t="shared" ref="F11:G11" si="27">M97</f>
        <v>1</v>
      </c>
      <c r="G11" s="43">
        <f t="shared" si="27"/>
        <v>4.0000000000000001E-3</v>
      </c>
      <c r="H11" s="44">
        <f t="shared" ref="H11:I11" si="28">Q97</f>
        <v>1</v>
      </c>
      <c r="I11" s="43">
        <f t="shared" si="28"/>
        <v>5.0000000000000001E-3</v>
      </c>
      <c r="J11" s="44">
        <f t="shared" ref="J11:K11" si="29">U97</f>
        <v>2</v>
      </c>
      <c r="K11" s="43">
        <f t="shared" si="29"/>
        <v>2E-3</v>
      </c>
      <c r="L11" s="44"/>
      <c r="M11" s="84" t="s">
        <v>345</v>
      </c>
      <c r="N11" s="78"/>
    </row>
    <row r="12" spans="1:15" x14ac:dyDescent="0.2">
      <c r="A12" s="12" t="s">
        <v>70</v>
      </c>
      <c r="B12" s="44">
        <f t="shared" si="5"/>
        <v>0</v>
      </c>
      <c r="C12" s="43">
        <f t="shared" ref="C12" si="30">F98</f>
        <v>0</v>
      </c>
      <c r="D12" s="44">
        <f t="shared" ref="D12:E12" si="31">I98</f>
        <v>9</v>
      </c>
      <c r="E12" s="43">
        <f t="shared" si="31"/>
        <v>0.3</v>
      </c>
      <c r="F12" s="44">
        <f t="shared" ref="F12:G12" si="32">M98</f>
        <v>7</v>
      </c>
      <c r="G12" s="43">
        <f t="shared" si="32"/>
        <v>0.22600000000000001</v>
      </c>
      <c r="H12" s="44">
        <f t="shared" ref="H12:I12" si="33">Q98</f>
        <v>7</v>
      </c>
      <c r="I12" s="43">
        <f t="shared" si="33"/>
        <v>0.5</v>
      </c>
      <c r="J12" s="44">
        <f t="shared" ref="J12:K12" si="34">U98</f>
        <v>23</v>
      </c>
      <c r="K12" s="43">
        <f t="shared" si="34"/>
        <v>0.28699999999999998</v>
      </c>
      <c r="L12" s="44"/>
      <c r="M12" s="84" t="s">
        <v>344</v>
      </c>
      <c r="N12" s="78"/>
    </row>
    <row r="13" spans="1:15" x14ac:dyDescent="0.2">
      <c r="A13" s="12" t="s">
        <v>71</v>
      </c>
      <c r="B13" s="44">
        <f t="shared" si="5"/>
        <v>0</v>
      </c>
      <c r="C13" s="43">
        <f t="shared" ref="C13" si="35">F99</f>
        <v>0</v>
      </c>
      <c r="D13" s="44">
        <f t="shared" ref="D13:E13" si="36">I99</f>
        <v>11</v>
      </c>
      <c r="E13" s="43">
        <f t="shared" si="36"/>
        <v>1.0999999999999999E-2</v>
      </c>
      <c r="F13" s="44">
        <f t="shared" ref="F13:G13" si="37">M99</f>
        <v>2</v>
      </c>
      <c r="G13" s="43">
        <f t="shared" si="37"/>
        <v>5.0000000000000001E-3</v>
      </c>
      <c r="H13" s="44">
        <f t="shared" ref="H13:I13" si="38">Q99</f>
        <v>1</v>
      </c>
      <c r="I13" s="43">
        <f t="shared" si="38"/>
        <v>4.0000000000000001E-3</v>
      </c>
      <c r="J13" s="44">
        <f t="shared" ref="J13:K13" si="39">U99</f>
        <v>14</v>
      </c>
      <c r="K13" s="43">
        <f t="shared" si="39"/>
        <v>6.0000000000000001E-3</v>
      </c>
      <c r="L13" s="44"/>
      <c r="M13" s="84" t="s">
        <v>345</v>
      </c>
      <c r="N13" s="78"/>
    </row>
    <row r="14" spans="1:15" x14ac:dyDescent="0.2">
      <c r="A14" s="12" t="s">
        <v>72</v>
      </c>
      <c r="B14" s="44">
        <f t="shared" si="5"/>
        <v>1</v>
      </c>
      <c r="C14" s="43">
        <f t="shared" ref="C14" si="40">F100</f>
        <v>1.7999999999999999E-2</v>
      </c>
      <c r="D14" s="44">
        <f t="shared" ref="D14:E14" si="41">I100</f>
        <v>17</v>
      </c>
      <c r="E14" s="43">
        <f t="shared" si="41"/>
        <v>6.7000000000000004E-2</v>
      </c>
      <c r="F14" s="44">
        <f t="shared" ref="F14:G14" si="42">M100</f>
        <v>104</v>
      </c>
      <c r="G14" s="43">
        <f t="shared" si="42"/>
        <v>0.17899999999999999</v>
      </c>
      <c r="H14" s="44">
        <f t="shared" ref="H14:I14" si="43">Q100</f>
        <v>43</v>
      </c>
      <c r="I14" s="43">
        <f t="shared" si="43"/>
        <v>0.23599999999999999</v>
      </c>
      <c r="J14" s="44">
        <f t="shared" ref="J14:K14" si="44">U100</f>
        <v>165</v>
      </c>
      <c r="K14" s="43">
        <f t="shared" si="44"/>
        <v>0.154</v>
      </c>
      <c r="L14" s="44"/>
      <c r="M14" s="84" t="s">
        <v>345</v>
      </c>
      <c r="N14" s="78"/>
    </row>
    <row r="15" spans="1:15" x14ac:dyDescent="0.2">
      <c r="A15" s="12" t="s">
        <v>73</v>
      </c>
      <c r="B15" s="44">
        <f t="shared" si="5"/>
        <v>2</v>
      </c>
      <c r="C15" s="43">
        <f t="shared" ref="C15" si="45">F101</f>
        <v>1</v>
      </c>
      <c r="D15" s="44">
        <f t="shared" ref="D15:E15" si="46">I101</f>
        <v>0</v>
      </c>
      <c r="E15" s="43">
        <f t="shared" si="46"/>
        <v>0</v>
      </c>
      <c r="F15" s="44">
        <f t="shared" ref="F15:G15" si="47">M101</f>
        <v>9</v>
      </c>
      <c r="G15" s="43">
        <f t="shared" si="47"/>
        <v>0.9</v>
      </c>
      <c r="H15" s="44">
        <f t="shared" ref="H15:I15" si="48">Q101</f>
        <v>2</v>
      </c>
      <c r="I15" s="43">
        <f t="shared" si="48"/>
        <v>1</v>
      </c>
      <c r="J15" s="44">
        <f t="shared" ref="J15:K15" si="49">U101</f>
        <v>13</v>
      </c>
      <c r="K15" s="43">
        <f t="shared" si="49"/>
        <v>0.92900000000000005</v>
      </c>
      <c r="L15" s="44"/>
      <c r="M15" s="84" t="s">
        <v>344</v>
      </c>
      <c r="N15" s="78"/>
    </row>
    <row r="16" spans="1:15" x14ac:dyDescent="0.2">
      <c r="A16" s="12" t="s">
        <v>74</v>
      </c>
      <c r="B16" s="44">
        <f t="shared" si="5"/>
        <v>1</v>
      </c>
      <c r="C16" s="43">
        <f t="shared" ref="C16" si="50">F102</f>
        <v>0.1</v>
      </c>
      <c r="D16" s="44">
        <f t="shared" ref="D16:E16" si="51">I102</f>
        <v>21</v>
      </c>
      <c r="E16" s="43">
        <f t="shared" si="51"/>
        <v>0.42</v>
      </c>
      <c r="F16" s="44">
        <f t="shared" ref="F16:G16" si="52">M102</f>
        <v>32</v>
      </c>
      <c r="G16" s="43">
        <f t="shared" si="52"/>
        <v>0.40500000000000003</v>
      </c>
      <c r="H16" s="44">
        <f t="shared" ref="H16:I16" si="53">Q102</f>
        <v>9</v>
      </c>
      <c r="I16" s="43">
        <f t="shared" si="53"/>
        <v>0.32100000000000001</v>
      </c>
      <c r="J16" s="44">
        <f t="shared" ref="J16:K16" si="54">U102</f>
        <v>63</v>
      </c>
      <c r="K16" s="43">
        <f t="shared" si="54"/>
        <v>0.377</v>
      </c>
      <c r="L16" s="44"/>
      <c r="M16" s="84" t="s">
        <v>344</v>
      </c>
      <c r="N16" s="78"/>
    </row>
    <row r="17" spans="1:14" x14ac:dyDescent="0.2">
      <c r="A17" s="12" t="s">
        <v>75</v>
      </c>
      <c r="B17" s="44">
        <f t="shared" si="5"/>
        <v>0</v>
      </c>
      <c r="C17" s="43">
        <f t="shared" ref="C17" si="55">F103</f>
        <v>0</v>
      </c>
      <c r="D17" s="44">
        <f t="shared" ref="D17:E17" si="56">I103</f>
        <v>1</v>
      </c>
      <c r="E17" s="43">
        <f t="shared" si="56"/>
        <v>1.4999999999999999E-2</v>
      </c>
      <c r="F17" s="44">
        <f t="shared" ref="F17:G17" si="57">M103</f>
        <v>40</v>
      </c>
      <c r="G17" s="43">
        <f t="shared" si="57"/>
        <v>0.11799999999999999</v>
      </c>
      <c r="H17" s="44">
        <f t="shared" ref="H17:I17" si="58">Q103</f>
        <v>90</v>
      </c>
      <c r="I17" s="43">
        <f t="shared" si="58"/>
        <v>0.40500000000000003</v>
      </c>
      <c r="J17" s="44">
        <f t="shared" ref="J17:K17" si="59">U103</f>
        <v>131</v>
      </c>
      <c r="K17" s="43">
        <f t="shared" si="59"/>
        <v>0.20599999999999999</v>
      </c>
      <c r="L17" s="44"/>
      <c r="M17" s="84" t="s">
        <v>345</v>
      </c>
      <c r="N17" s="78"/>
    </row>
    <row r="18" spans="1:14" x14ac:dyDescent="0.2">
      <c r="A18" s="12" t="s">
        <v>76</v>
      </c>
      <c r="B18" s="44">
        <f t="shared" si="5"/>
        <v>0</v>
      </c>
      <c r="C18" s="43">
        <f t="shared" ref="C18" si="60">F104</f>
        <v>0</v>
      </c>
      <c r="D18" s="44">
        <f t="shared" ref="D18:E18" si="61">I104</f>
        <v>4</v>
      </c>
      <c r="E18" s="43">
        <f t="shared" si="61"/>
        <v>2.7E-2</v>
      </c>
      <c r="F18" s="44">
        <f t="shared" ref="F18:G18" si="62">M104</f>
        <v>82</v>
      </c>
      <c r="G18" s="43">
        <f t="shared" si="62"/>
        <v>9.8000000000000004E-2</v>
      </c>
      <c r="H18" s="44">
        <f t="shared" ref="H18:I18" si="63">Q104</f>
        <v>142</v>
      </c>
      <c r="I18" s="43">
        <f t="shared" si="63"/>
        <v>0.22900000000000001</v>
      </c>
      <c r="J18" s="44">
        <f t="shared" ref="J18:K18" si="64">U104</f>
        <v>228</v>
      </c>
      <c r="K18" s="43">
        <f t="shared" si="64"/>
        <v>0.14000000000000001</v>
      </c>
      <c r="L18" s="44"/>
      <c r="M18" s="84" t="s">
        <v>345</v>
      </c>
      <c r="N18" s="78"/>
    </row>
    <row r="19" spans="1:14" x14ac:dyDescent="0.2">
      <c r="A19" s="12" t="s">
        <v>77</v>
      </c>
      <c r="B19" s="44">
        <f t="shared" si="5"/>
        <v>0</v>
      </c>
      <c r="C19" s="43">
        <f t="shared" ref="C19" si="65">F105</f>
        <v>0</v>
      </c>
      <c r="D19" s="44">
        <f t="shared" ref="D19:E19" si="66">I105</f>
        <v>12</v>
      </c>
      <c r="E19" s="43">
        <f t="shared" si="66"/>
        <v>0.8</v>
      </c>
      <c r="F19" s="44">
        <f t="shared" ref="F19:G19" si="67">M105</f>
        <v>29</v>
      </c>
      <c r="G19" s="43">
        <f t="shared" si="67"/>
        <v>0.96699999999999997</v>
      </c>
      <c r="H19" s="44">
        <f t="shared" ref="H19:I19" si="68">Q105</f>
        <v>3</v>
      </c>
      <c r="I19" s="43">
        <f t="shared" si="68"/>
        <v>1</v>
      </c>
      <c r="J19" s="44">
        <f t="shared" ref="J19:K19" si="69">U105</f>
        <v>44</v>
      </c>
      <c r="K19" s="43">
        <f t="shared" si="69"/>
        <v>0.88</v>
      </c>
      <c r="L19" s="44"/>
      <c r="M19" s="84" t="s">
        <v>344</v>
      </c>
      <c r="N19" s="78"/>
    </row>
    <row r="20" spans="1:14" x14ac:dyDescent="0.2">
      <c r="A20" s="12" t="s">
        <v>78</v>
      </c>
      <c r="B20" s="44">
        <f t="shared" si="5"/>
        <v>0</v>
      </c>
      <c r="C20" s="43">
        <f t="shared" ref="C20" si="70">F106</f>
        <v>0</v>
      </c>
      <c r="D20" s="44">
        <f t="shared" ref="D20:E20" si="71">I106</f>
        <v>2</v>
      </c>
      <c r="E20" s="43">
        <f t="shared" si="71"/>
        <v>0.111</v>
      </c>
      <c r="F20" s="44">
        <f t="shared" ref="F20:G20" si="72">M106</f>
        <v>20</v>
      </c>
      <c r="G20" s="43">
        <f t="shared" si="72"/>
        <v>0.377</v>
      </c>
      <c r="H20" s="44">
        <f t="shared" ref="H20:I20" si="73">Q106</f>
        <v>6</v>
      </c>
      <c r="I20" s="43">
        <f t="shared" si="73"/>
        <v>0.5</v>
      </c>
      <c r="J20" s="44">
        <f t="shared" ref="J20:K20" si="74">U106</f>
        <v>28</v>
      </c>
      <c r="K20" s="43">
        <f t="shared" si="74"/>
        <v>0.308</v>
      </c>
      <c r="L20" s="44"/>
      <c r="M20" s="84" t="s">
        <v>344</v>
      </c>
      <c r="N20" s="78"/>
    </row>
    <row r="21" spans="1:14" x14ac:dyDescent="0.2">
      <c r="A21" s="12" t="s">
        <v>79</v>
      </c>
      <c r="B21" s="44">
        <f t="shared" si="5"/>
        <v>0</v>
      </c>
      <c r="C21" s="43">
        <f t="shared" ref="C21" si="75">F107</f>
        <v>0</v>
      </c>
      <c r="D21" s="44">
        <f t="shared" ref="D21:E21" si="76">I107</f>
        <v>7</v>
      </c>
      <c r="E21" s="43">
        <f t="shared" si="76"/>
        <v>0.5</v>
      </c>
      <c r="F21" s="44">
        <f t="shared" ref="F21:G21" si="77">M107</f>
        <v>17</v>
      </c>
      <c r="G21" s="43">
        <f t="shared" si="77"/>
        <v>0.58599999999999997</v>
      </c>
      <c r="H21" s="44">
        <f t="shared" ref="H21:I21" si="78">Q107</f>
        <v>9</v>
      </c>
      <c r="I21" s="43">
        <f t="shared" si="78"/>
        <v>0.69199999999999995</v>
      </c>
      <c r="J21" s="44">
        <f t="shared" ref="J21:K21" si="79">U107</f>
        <v>33</v>
      </c>
      <c r="K21" s="43">
        <f t="shared" si="79"/>
        <v>0.57899999999999996</v>
      </c>
      <c r="L21" s="44"/>
      <c r="M21" s="84" t="s">
        <v>344</v>
      </c>
      <c r="N21" s="78"/>
    </row>
    <row r="22" spans="1:14" x14ac:dyDescent="0.2">
      <c r="A22" s="12" t="s">
        <v>80</v>
      </c>
      <c r="B22" s="44">
        <f t="shared" si="5"/>
        <v>4</v>
      </c>
      <c r="C22" s="43">
        <f t="shared" ref="C22" si="80">F108</f>
        <v>1.0999999999999999E-2</v>
      </c>
      <c r="D22" s="44">
        <f t="shared" ref="D22:E22" si="81">I108</f>
        <v>13</v>
      </c>
      <c r="E22" s="43">
        <f t="shared" si="81"/>
        <v>1.4E-2</v>
      </c>
      <c r="F22" s="44">
        <f t="shared" ref="F22:G22" si="82">M108</f>
        <v>22</v>
      </c>
      <c r="G22" s="43">
        <f t="shared" si="82"/>
        <v>0.04</v>
      </c>
      <c r="H22" s="44">
        <f t="shared" ref="H22:I22" si="83">Q108</f>
        <v>7</v>
      </c>
      <c r="I22" s="43">
        <f t="shared" si="83"/>
        <v>7.9000000000000001E-2</v>
      </c>
      <c r="J22" s="44">
        <f t="shared" ref="J22:K22" si="84">U108</f>
        <v>46</v>
      </c>
      <c r="K22" s="43">
        <f t="shared" si="84"/>
        <v>2.4E-2</v>
      </c>
      <c r="L22" s="44"/>
      <c r="M22" s="84" t="s">
        <v>345</v>
      </c>
      <c r="N22" s="78"/>
    </row>
    <row r="23" spans="1:14" x14ac:dyDescent="0.2">
      <c r="A23" s="12" t="s">
        <v>81</v>
      </c>
      <c r="B23" s="44">
        <f t="shared" ref="B23:B81" si="85">E109</f>
        <v>1</v>
      </c>
      <c r="C23" s="43">
        <f t="shared" ref="C23" si="86">F109</f>
        <v>6.7000000000000004E-2</v>
      </c>
      <c r="D23" s="44">
        <f t="shared" ref="D23:E23" si="87">I109</f>
        <v>12</v>
      </c>
      <c r="E23" s="43">
        <f t="shared" si="87"/>
        <v>0.22600000000000001</v>
      </c>
      <c r="F23" s="44">
        <f t="shared" ref="F23:G23" si="88">M109</f>
        <v>38</v>
      </c>
      <c r="G23" s="43">
        <f t="shared" si="88"/>
        <v>0.36899999999999999</v>
      </c>
      <c r="H23" s="44">
        <f t="shared" ref="H23:I23" si="89">Q109</f>
        <v>21</v>
      </c>
      <c r="I23" s="43">
        <f t="shared" si="89"/>
        <v>0.46700000000000003</v>
      </c>
      <c r="J23" s="44">
        <f t="shared" ref="J23:K23" si="90">U109</f>
        <v>72</v>
      </c>
      <c r="K23" s="43">
        <f t="shared" si="90"/>
        <v>0.33300000000000002</v>
      </c>
      <c r="L23" s="44"/>
      <c r="M23" s="84" t="s">
        <v>344</v>
      </c>
      <c r="N23" s="78"/>
    </row>
    <row r="24" spans="1:14" x14ac:dyDescent="0.2">
      <c r="A24" s="12" t="s">
        <v>10</v>
      </c>
      <c r="B24" s="44">
        <f t="shared" si="85"/>
        <v>2</v>
      </c>
      <c r="C24" s="43">
        <f t="shared" ref="C24" si="91">F110</f>
        <v>1.4999999999999999E-2</v>
      </c>
      <c r="D24" s="44">
        <f t="shared" ref="D24:E24" si="92">I110</f>
        <v>11</v>
      </c>
      <c r="E24" s="43">
        <f t="shared" si="92"/>
        <v>5.0999999999999997E-2</v>
      </c>
      <c r="F24" s="44">
        <f t="shared" ref="F24:G24" si="93">M110</f>
        <v>27</v>
      </c>
      <c r="G24" s="43">
        <f t="shared" si="93"/>
        <v>6.4000000000000001E-2</v>
      </c>
      <c r="H24" s="44">
        <f t="shared" ref="H24:I24" si="94">Q110</f>
        <v>14</v>
      </c>
      <c r="I24" s="43">
        <f t="shared" si="94"/>
        <v>0.113</v>
      </c>
      <c r="J24" s="44">
        <f t="shared" ref="J24:K24" si="95">U110</f>
        <v>54</v>
      </c>
      <c r="K24" s="43">
        <f t="shared" si="95"/>
        <v>6.0999999999999999E-2</v>
      </c>
      <c r="L24" s="44"/>
      <c r="M24" s="84" t="s">
        <v>345</v>
      </c>
      <c r="N24" s="78"/>
    </row>
    <row r="25" spans="1:14" x14ac:dyDescent="0.2">
      <c r="A25" s="12" t="s">
        <v>82</v>
      </c>
      <c r="B25" s="44">
        <f t="shared" si="85"/>
        <v>0</v>
      </c>
      <c r="C25" s="43">
        <f t="shared" ref="C25" si="96">F111</f>
        <v>0</v>
      </c>
      <c r="D25" s="44">
        <f t="shared" ref="D25:E25" si="97">I111</f>
        <v>7</v>
      </c>
      <c r="E25" s="43">
        <f t="shared" si="97"/>
        <v>1</v>
      </c>
      <c r="F25" s="44">
        <f t="shared" ref="F25:G25" si="98">M111</f>
        <v>18</v>
      </c>
      <c r="G25" s="43">
        <f t="shared" si="98"/>
        <v>1</v>
      </c>
      <c r="H25" s="44">
        <f t="shared" ref="H25:I25" si="99">Q111</f>
        <v>6</v>
      </c>
      <c r="I25" s="43">
        <f t="shared" si="99"/>
        <v>1</v>
      </c>
      <c r="J25" s="44">
        <f t="shared" ref="J25:K25" si="100">U111</f>
        <v>31</v>
      </c>
      <c r="K25" s="43">
        <f t="shared" si="100"/>
        <v>1</v>
      </c>
      <c r="L25" s="44"/>
      <c r="M25" s="84" t="s">
        <v>344</v>
      </c>
      <c r="N25" s="78"/>
    </row>
    <row r="26" spans="1:14" x14ac:dyDescent="0.2">
      <c r="A26" s="12" t="s">
        <v>83</v>
      </c>
      <c r="B26" s="44">
        <f t="shared" si="85"/>
        <v>6</v>
      </c>
      <c r="C26" s="43">
        <f t="shared" ref="C26" si="101">F112</f>
        <v>0.01</v>
      </c>
      <c r="D26" s="44">
        <f t="shared" ref="D26:E26" si="102">I112</f>
        <v>7</v>
      </c>
      <c r="E26" s="43">
        <f t="shared" si="102"/>
        <v>5.0000000000000001E-3</v>
      </c>
      <c r="F26" s="44">
        <f t="shared" ref="F26:G26" si="103">M112</f>
        <v>6</v>
      </c>
      <c r="G26" s="43">
        <f t="shared" si="103"/>
        <v>1.0999999999999999E-2</v>
      </c>
      <c r="H26" s="44">
        <f t="shared" ref="H26:I26" si="104">Q112</f>
        <v>5</v>
      </c>
      <c r="I26" s="43">
        <f t="shared" si="104"/>
        <v>2.1999999999999999E-2</v>
      </c>
      <c r="J26" s="44">
        <f t="shared" ref="J26:K26" si="105">U112</f>
        <v>24</v>
      </c>
      <c r="K26" s="43">
        <f t="shared" si="105"/>
        <v>8.9999999999999993E-3</v>
      </c>
      <c r="L26" s="44"/>
      <c r="M26" s="84" t="s">
        <v>345</v>
      </c>
      <c r="N26" s="78"/>
    </row>
    <row r="27" spans="1:14" x14ac:dyDescent="0.2">
      <c r="A27" s="12" t="s">
        <v>84</v>
      </c>
      <c r="B27" s="44">
        <f t="shared" si="85"/>
        <v>0</v>
      </c>
      <c r="C27" s="43">
        <f t="shared" ref="C27" si="106">F113</f>
        <v>0</v>
      </c>
      <c r="D27" s="44">
        <f t="shared" ref="D27:E27" si="107">I113</f>
        <v>13</v>
      </c>
      <c r="E27" s="43">
        <f t="shared" si="107"/>
        <v>0.36099999999999999</v>
      </c>
      <c r="F27" s="44">
        <f t="shared" ref="F27:G27" si="108">M113</f>
        <v>16</v>
      </c>
      <c r="G27" s="43">
        <f t="shared" si="108"/>
        <v>0.42099999999999999</v>
      </c>
      <c r="H27" s="44">
        <f t="shared" ref="H27:I27" si="109">Q113</f>
        <v>5</v>
      </c>
      <c r="I27" s="43">
        <f t="shared" si="109"/>
        <v>0.625</v>
      </c>
      <c r="J27" s="44">
        <f t="shared" ref="J27:K27" si="110">U113</f>
        <v>34</v>
      </c>
      <c r="K27" s="43">
        <f t="shared" si="110"/>
        <v>0.4</v>
      </c>
      <c r="L27" s="44"/>
      <c r="M27" s="84" t="s">
        <v>344</v>
      </c>
      <c r="N27" s="78"/>
    </row>
    <row r="28" spans="1:14" x14ac:dyDescent="0.2">
      <c r="A28" s="12" t="s">
        <v>85</v>
      </c>
      <c r="B28" s="44">
        <f t="shared" si="85"/>
        <v>0</v>
      </c>
      <c r="C28" s="43">
        <f t="shared" ref="C28" si="111">F114</f>
        <v>0</v>
      </c>
      <c r="D28" s="44">
        <f t="shared" ref="D28:E28" si="112">I114</f>
        <v>1</v>
      </c>
      <c r="E28" s="43">
        <f t="shared" si="112"/>
        <v>0.16700000000000001</v>
      </c>
      <c r="F28" s="44">
        <f t="shared" ref="F28:G28" si="113">M114</f>
        <v>3</v>
      </c>
      <c r="G28" s="43">
        <f t="shared" si="113"/>
        <v>0.2</v>
      </c>
      <c r="H28" s="44">
        <f t="shared" ref="H28:I28" si="114">Q114</f>
        <v>4</v>
      </c>
      <c r="I28" s="43">
        <f t="shared" si="114"/>
        <v>0.25</v>
      </c>
      <c r="J28" s="44">
        <f t="shared" ref="J28:K28" si="115">U114</f>
        <v>8</v>
      </c>
      <c r="K28" s="43">
        <f t="shared" si="115"/>
        <v>0.216</v>
      </c>
      <c r="L28" s="44"/>
      <c r="M28" s="84" t="s">
        <v>344</v>
      </c>
      <c r="N28" s="78"/>
    </row>
    <row r="29" spans="1:14" x14ac:dyDescent="0.2">
      <c r="A29" s="12" t="s">
        <v>86</v>
      </c>
      <c r="B29" s="44">
        <f t="shared" si="85"/>
        <v>2</v>
      </c>
      <c r="C29" s="43">
        <f t="shared" ref="C29" si="116">F115</f>
        <v>5.8999999999999997E-2</v>
      </c>
      <c r="D29" s="44">
        <f t="shared" ref="D29:E29" si="117">I115</f>
        <v>42</v>
      </c>
      <c r="E29" s="43">
        <f t="shared" si="117"/>
        <v>0.223</v>
      </c>
      <c r="F29" s="44">
        <f t="shared" ref="F29:G29" si="118">M115</f>
        <v>119</v>
      </c>
      <c r="G29" s="43">
        <f t="shared" si="118"/>
        <v>0.312</v>
      </c>
      <c r="H29" s="44">
        <f t="shared" ref="H29:I29" si="119">Q115</f>
        <v>71</v>
      </c>
      <c r="I29" s="43">
        <f t="shared" si="119"/>
        <v>0.40600000000000003</v>
      </c>
      <c r="J29" s="44">
        <f t="shared" ref="J29:K29" si="120">U115</f>
        <v>234</v>
      </c>
      <c r="K29" s="43">
        <f t="shared" si="120"/>
        <v>0.30099999999999999</v>
      </c>
      <c r="L29" s="44"/>
      <c r="M29" s="84" t="s">
        <v>344</v>
      </c>
      <c r="N29" s="78"/>
    </row>
    <row r="30" spans="1:14" x14ac:dyDescent="0.2">
      <c r="A30" s="12" t="s">
        <v>87</v>
      </c>
      <c r="B30" s="44">
        <f t="shared" si="85"/>
        <v>1</v>
      </c>
      <c r="C30" s="43">
        <f t="shared" ref="C30" si="121">F116</f>
        <v>8.0000000000000002E-3</v>
      </c>
      <c r="D30" s="44">
        <f t="shared" ref="D30:E30" si="122">I116</f>
        <v>32</v>
      </c>
      <c r="E30" s="43">
        <f t="shared" si="122"/>
        <v>7.0999999999999994E-2</v>
      </c>
      <c r="F30" s="44">
        <f t="shared" ref="F30:G30" si="123">M116</f>
        <v>45</v>
      </c>
      <c r="G30" s="43">
        <f t="shared" si="123"/>
        <v>0.09</v>
      </c>
      <c r="H30" s="44">
        <f t="shared" ref="H30:I30" si="124">Q116</f>
        <v>20</v>
      </c>
      <c r="I30" s="43">
        <f t="shared" si="124"/>
        <v>0.14199999999999999</v>
      </c>
      <c r="J30" s="44">
        <f t="shared" ref="J30:K30" si="125">U116</f>
        <v>98</v>
      </c>
      <c r="K30" s="43">
        <f t="shared" si="125"/>
        <v>0.08</v>
      </c>
      <c r="L30" s="44"/>
      <c r="M30" s="84" t="s">
        <v>345</v>
      </c>
      <c r="N30" s="78"/>
    </row>
    <row r="31" spans="1:14" x14ac:dyDescent="0.2">
      <c r="A31" s="12" t="s">
        <v>88</v>
      </c>
      <c r="B31" s="44">
        <f t="shared" si="85"/>
        <v>4</v>
      </c>
      <c r="C31" s="43">
        <f t="shared" ref="C31" si="126">F117</f>
        <v>2.5000000000000001E-2</v>
      </c>
      <c r="D31" s="44">
        <f t="shared" ref="D31:E31" si="127">I117</f>
        <v>31</v>
      </c>
      <c r="E31" s="43">
        <f t="shared" si="127"/>
        <v>6.3E-2</v>
      </c>
      <c r="F31" s="44">
        <f t="shared" ref="F31:G31" si="128">M117</f>
        <v>130</v>
      </c>
      <c r="G31" s="43">
        <f t="shared" si="128"/>
        <v>0.16200000000000001</v>
      </c>
      <c r="H31" s="44">
        <f t="shared" ref="H31:I31" si="129">Q117</f>
        <v>88</v>
      </c>
      <c r="I31" s="43">
        <f t="shared" si="129"/>
        <v>0.187</v>
      </c>
      <c r="J31" s="44">
        <f t="shared" ref="J31:K31" si="130">U117</f>
        <v>253</v>
      </c>
      <c r="K31" s="43">
        <f t="shared" si="130"/>
        <v>0.13100000000000001</v>
      </c>
      <c r="L31" s="44"/>
      <c r="M31" s="84" t="s">
        <v>344</v>
      </c>
      <c r="N31" s="78"/>
    </row>
    <row r="32" spans="1:14" x14ac:dyDescent="0.2">
      <c r="A32" s="12" t="s">
        <v>89</v>
      </c>
      <c r="B32" s="44">
        <f t="shared" si="85"/>
        <v>1</v>
      </c>
      <c r="C32" s="43">
        <f t="shared" ref="C32" si="131">F118</f>
        <v>0.04</v>
      </c>
      <c r="D32" s="44">
        <f t="shared" ref="D32:E32" si="132">I118</f>
        <v>48</v>
      </c>
      <c r="E32" s="43">
        <f t="shared" si="132"/>
        <v>0.45300000000000001</v>
      </c>
      <c r="F32" s="44">
        <f t="shared" ref="F32:G32" si="133">M118</f>
        <v>95</v>
      </c>
      <c r="G32" s="43">
        <f t="shared" si="133"/>
        <v>0.54300000000000004</v>
      </c>
      <c r="H32" s="44">
        <f t="shared" ref="H32:I32" si="134">Q118</f>
        <v>23</v>
      </c>
      <c r="I32" s="43">
        <f t="shared" si="134"/>
        <v>0.377</v>
      </c>
      <c r="J32" s="44">
        <f t="shared" ref="J32:K32" si="135">U118</f>
        <v>167</v>
      </c>
      <c r="K32" s="43">
        <f t="shared" si="135"/>
        <v>0.45500000000000002</v>
      </c>
      <c r="L32" s="44"/>
      <c r="M32" s="84" t="s">
        <v>344</v>
      </c>
      <c r="N32" s="78"/>
    </row>
    <row r="33" spans="1:14" x14ac:dyDescent="0.2">
      <c r="A33" s="12" t="s">
        <v>90</v>
      </c>
      <c r="B33" s="44">
        <f t="shared" si="85"/>
        <v>0</v>
      </c>
      <c r="C33" s="43">
        <f t="shared" ref="C33" si="136">F119</f>
        <v>0</v>
      </c>
      <c r="D33" s="44">
        <f t="shared" ref="D33:E33" si="137">I119</f>
        <v>4</v>
      </c>
      <c r="E33" s="43">
        <f t="shared" si="137"/>
        <v>0.25</v>
      </c>
      <c r="F33" s="44">
        <f t="shared" ref="F33:G33" si="138">M119</f>
        <v>6</v>
      </c>
      <c r="G33" s="43">
        <f t="shared" si="138"/>
        <v>0.182</v>
      </c>
      <c r="H33" s="44">
        <f t="shared" ref="H33:I33" si="139">Q119</f>
        <v>2</v>
      </c>
      <c r="I33" s="43">
        <f t="shared" si="139"/>
        <v>0.5</v>
      </c>
      <c r="J33" s="44">
        <f t="shared" ref="J33:K33" si="140">U119</f>
        <v>12</v>
      </c>
      <c r="K33" s="43">
        <f t="shared" si="140"/>
        <v>0.20699999999999999</v>
      </c>
      <c r="L33" s="44"/>
      <c r="M33" s="84" t="s">
        <v>344</v>
      </c>
      <c r="N33" s="78"/>
    </row>
    <row r="34" spans="1:14" x14ac:dyDescent="0.2">
      <c r="A34" s="12" t="s">
        <v>91</v>
      </c>
      <c r="B34" s="44">
        <f t="shared" si="85"/>
        <v>2</v>
      </c>
      <c r="C34" s="43">
        <f t="shared" ref="C34" si="141">F120</f>
        <v>0.66700000000000004</v>
      </c>
      <c r="D34" s="44">
        <f t="shared" ref="D34:E34" si="142">I120</f>
        <v>2</v>
      </c>
      <c r="E34" s="43">
        <f t="shared" si="142"/>
        <v>1</v>
      </c>
      <c r="F34" s="44">
        <f t="shared" ref="F34:G34" si="143">M120</f>
        <v>12</v>
      </c>
      <c r="G34" s="43">
        <f t="shared" si="143"/>
        <v>1</v>
      </c>
      <c r="H34" s="44">
        <f t="shared" ref="H34:I34" si="144">Q120</f>
        <v>1</v>
      </c>
      <c r="I34" s="43">
        <f t="shared" si="144"/>
        <v>1</v>
      </c>
      <c r="J34" s="44">
        <f t="shared" ref="J34:K34" si="145">U120</f>
        <v>17</v>
      </c>
      <c r="K34" s="43">
        <f t="shared" si="145"/>
        <v>0.94399999999999995</v>
      </c>
      <c r="L34" s="44"/>
      <c r="M34" s="84" t="s">
        <v>344</v>
      </c>
      <c r="N34" s="78"/>
    </row>
    <row r="35" spans="1:14" x14ac:dyDescent="0.2">
      <c r="A35" s="12" t="s">
        <v>92</v>
      </c>
      <c r="B35" s="44">
        <f t="shared" si="85"/>
        <v>2</v>
      </c>
      <c r="C35" s="43">
        <f t="shared" ref="C35" si="146">F121</f>
        <v>3.5000000000000003E-2</v>
      </c>
      <c r="D35" s="44">
        <f t="shared" ref="D35:E35" si="147">I121</f>
        <v>6</v>
      </c>
      <c r="E35" s="43">
        <f t="shared" si="147"/>
        <v>2.4E-2</v>
      </c>
      <c r="F35" s="44">
        <f t="shared" ref="F35:G35" si="148">M121</f>
        <v>12</v>
      </c>
      <c r="G35" s="43">
        <f t="shared" si="148"/>
        <v>3.4000000000000002E-2</v>
      </c>
      <c r="H35" s="44">
        <f t="shared" ref="H35:I35" si="149">Q121</f>
        <v>9</v>
      </c>
      <c r="I35" s="43">
        <f t="shared" si="149"/>
        <v>9.1999999999999998E-2</v>
      </c>
      <c r="J35" s="44">
        <f t="shared" ref="J35:K35" si="150">U121</f>
        <v>29</v>
      </c>
      <c r="K35" s="43">
        <f t="shared" si="150"/>
        <v>3.9E-2</v>
      </c>
      <c r="L35" s="44"/>
      <c r="M35" s="84" t="s">
        <v>345</v>
      </c>
      <c r="N35" s="78"/>
    </row>
    <row r="36" spans="1:14" x14ac:dyDescent="0.2">
      <c r="A36" s="12" t="s">
        <v>1</v>
      </c>
      <c r="B36" s="44">
        <f t="shared" si="85"/>
        <v>4</v>
      </c>
      <c r="C36" s="43">
        <f t="shared" ref="C36" si="151">F122</f>
        <v>0.4</v>
      </c>
      <c r="D36" s="44">
        <f t="shared" ref="D36:E36" si="152">I122</f>
        <v>21</v>
      </c>
      <c r="E36" s="43">
        <f t="shared" si="152"/>
        <v>0.5</v>
      </c>
      <c r="F36" s="44">
        <f t="shared" ref="F36:G36" si="153">M122</f>
        <v>38</v>
      </c>
      <c r="G36" s="43">
        <f t="shared" si="153"/>
        <v>0.59399999999999997</v>
      </c>
      <c r="H36" s="44">
        <f t="shared" ref="H36:I36" si="154">Q122</f>
        <v>7</v>
      </c>
      <c r="I36" s="43">
        <f t="shared" si="154"/>
        <v>0.46700000000000003</v>
      </c>
      <c r="J36" s="44">
        <f t="shared" ref="J36:K36" si="155">U122</f>
        <v>70</v>
      </c>
      <c r="K36" s="43">
        <f t="shared" si="155"/>
        <v>0.53400000000000003</v>
      </c>
      <c r="L36" s="44"/>
      <c r="M36" s="84" t="s">
        <v>344</v>
      </c>
      <c r="N36" s="78"/>
    </row>
    <row r="37" spans="1:14" x14ac:dyDescent="0.2">
      <c r="A37" s="12" t="s">
        <v>93</v>
      </c>
      <c r="B37" s="44">
        <f t="shared" si="85"/>
        <v>0</v>
      </c>
      <c r="C37" s="43">
        <f t="shared" ref="C37" si="156">F123</f>
        <v>0</v>
      </c>
      <c r="D37" s="44">
        <f t="shared" ref="D37:E37" si="157">I123</f>
        <v>5</v>
      </c>
      <c r="E37" s="43">
        <f t="shared" si="157"/>
        <v>2.1000000000000001E-2</v>
      </c>
      <c r="F37" s="44">
        <f t="shared" ref="F37:G37" si="158">M123</f>
        <v>69</v>
      </c>
      <c r="G37" s="43">
        <f t="shared" si="158"/>
        <v>0.111</v>
      </c>
      <c r="H37" s="44">
        <f t="shared" ref="H37:I37" si="159">Q123</f>
        <v>133</v>
      </c>
      <c r="I37" s="43">
        <f t="shared" si="159"/>
        <v>0.30399999999999999</v>
      </c>
      <c r="J37" s="44">
        <f t="shared" ref="J37:K37" si="160">U123</f>
        <v>207</v>
      </c>
      <c r="K37" s="43">
        <f t="shared" si="160"/>
        <v>0.156</v>
      </c>
      <c r="L37" s="44"/>
      <c r="M37" s="84" t="s">
        <v>345</v>
      </c>
      <c r="N37" s="78"/>
    </row>
    <row r="38" spans="1:14" x14ac:dyDescent="0.2">
      <c r="A38" s="12" t="s">
        <v>94</v>
      </c>
      <c r="B38" s="44">
        <f t="shared" si="85"/>
        <v>0</v>
      </c>
      <c r="C38" s="43">
        <f t="shared" ref="C38" si="161">F124</f>
        <v>0</v>
      </c>
      <c r="D38" s="44">
        <f t="shared" ref="D38:E38" si="162">I124</f>
        <v>2</v>
      </c>
      <c r="E38" s="43">
        <f t="shared" si="162"/>
        <v>0.222</v>
      </c>
      <c r="F38" s="44">
        <f t="shared" ref="F38:G38" si="163">M124</f>
        <v>10</v>
      </c>
      <c r="G38" s="43">
        <f t="shared" si="163"/>
        <v>0.45500000000000002</v>
      </c>
      <c r="H38" s="44">
        <f t="shared" ref="H38:I38" si="164">Q124</f>
        <v>1</v>
      </c>
      <c r="I38" s="43">
        <f t="shared" si="164"/>
        <v>0.16700000000000001</v>
      </c>
      <c r="J38" s="44">
        <f t="shared" ref="J38:K38" si="165">U124</f>
        <v>13</v>
      </c>
      <c r="K38" s="43">
        <f t="shared" si="165"/>
        <v>0.32500000000000001</v>
      </c>
      <c r="L38" s="44"/>
      <c r="M38" s="84" t="s">
        <v>344</v>
      </c>
      <c r="N38" s="78"/>
    </row>
    <row r="39" spans="1:14" x14ac:dyDescent="0.2">
      <c r="A39" s="12" t="s">
        <v>95</v>
      </c>
      <c r="B39" s="44">
        <f t="shared" si="85"/>
        <v>0</v>
      </c>
      <c r="C39" s="43">
        <f t="shared" ref="C39" si="166">F125</f>
        <v>0</v>
      </c>
      <c r="D39" s="44">
        <f t="shared" ref="D39:E39" si="167">I125</f>
        <v>5</v>
      </c>
      <c r="E39" s="43">
        <f t="shared" si="167"/>
        <v>8.0000000000000002E-3</v>
      </c>
      <c r="F39" s="44">
        <f t="shared" ref="F39:G39" si="168">M125</f>
        <v>6</v>
      </c>
      <c r="G39" s="43">
        <f t="shared" si="168"/>
        <v>1.4E-2</v>
      </c>
      <c r="H39" s="44">
        <f t="shared" ref="H39:I39" si="169">Q125</f>
        <v>7</v>
      </c>
      <c r="I39" s="43">
        <f t="shared" si="169"/>
        <v>3.6999999999999998E-2</v>
      </c>
      <c r="J39" s="44">
        <f t="shared" ref="J39:K39" si="170">U125</f>
        <v>18</v>
      </c>
      <c r="K39" s="43">
        <f t="shared" si="170"/>
        <v>1.2999999999999999E-2</v>
      </c>
      <c r="L39" s="44"/>
      <c r="M39" s="84" t="s">
        <v>345</v>
      </c>
      <c r="N39" s="78"/>
    </row>
    <row r="40" spans="1:14" x14ac:dyDescent="0.2">
      <c r="A40" s="12" t="s">
        <v>96</v>
      </c>
      <c r="B40" s="44">
        <f t="shared" si="85"/>
        <v>0</v>
      </c>
      <c r="C40" s="43">
        <f t="shared" ref="C40" si="171">F126</f>
        <v>0</v>
      </c>
      <c r="D40" s="44">
        <f t="shared" ref="D40:E40" si="172">I126</f>
        <v>4</v>
      </c>
      <c r="E40" s="43">
        <f t="shared" si="172"/>
        <v>2.1999999999999999E-2</v>
      </c>
      <c r="F40" s="44">
        <f t="shared" ref="F40:G40" si="173">M126</f>
        <v>10</v>
      </c>
      <c r="G40" s="43">
        <f t="shared" si="173"/>
        <v>2.5000000000000001E-2</v>
      </c>
      <c r="H40" s="44">
        <f t="shared" ref="H40:I40" si="174">Q126</f>
        <v>5</v>
      </c>
      <c r="I40" s="43">
        <f t="shared" si="174"/>
        <v>2.5999999999999999E-2</v>
      </c>
      <c r="J40" s="44">
        <f t="shared" ref="J40:K40" si="175">U126</f>
        <v>19</v>
      </c>
      <c r="K40" s="43">
        <f t="shared" si="175"/>
        <v>2.4E-2</v>
      </c>
      <c r="L40" s="44"/>
      <c r="M40" s="84" t="s">
        <v>345</v>
      </c>
      <c r="N40" s="78"/>
    </row>
    <row r="41" spans="1:14" x14ac:dyDescent="0.2">
      <c r="A41" s="12" t="s">
        <v>97</v>
      </c>
      <c r="B41" s="44">
        <f t="shared" si="85"/>
        <v>9</v>
      </c>
      <c r="C41" s="43">
        <f t="shared" ref="C41" si="176">F127</f>
        <v>0.22500000000000001</v>
      </c>
      <c r="D41" s="44">
        <f t="shared" ref="D41:E41" si="177">I127</f>
        <v>78</v>
      </c>
      <c r="E41" s="43">
        <f t="shared" si="177"/>
        <v>0.624</v>
      </c>
      <c r="F41" s="44">
        <f t="shared" ref="F41:G41" si="178">M127</f>
        <v>121</v>
      </c>
      <c r="G41" s="43">
        <f t="shared" si="178"/>
        <v>0.56299999999999994</v>
      </c>
      <c r="H41" s="44">
        <f t="shared" ref="H41:I41" si="179">Q127</f>
        <v>35</v>
      </c>
      <c r="I41" s="43">
        <f t="shared" si="179"/>
        <v>0.48599999999999999</v>
      </c>
      <c r="J41" s="44">
        <f t="shared" ref="J41:K41" si="180">U127</f>
        <v>243</v>
      </c>
      <c r="K41" s="43">
        <f t="shared" si="180"/>
        <v>0.53800000000000003</v>
      </c>
      <c r="L41" s="44"/>
      <c r="M41" s="84" t="s">
        <v>344</v>
      </c>
      <c r="N41" s="78"/>
    </row>
    <row r="42" spans="1:14" x14ac:dyDescent="0.2">
      <c r="A42" s="12" t="s">
        <v>98</v>
      </c>
      <c r="B42" s="44">
        <f t="shared" si="85"/>
        <v>0</v>
      </c>
      <c r="C42" s="43">
        <f t="shared" ref="C42" si="181">F128</f>
        <v>0</v>
      </c>
      <c r="D42" s="44">
        <f t="shared" ref="D42:E42" si="182">I128</f>
        <v>1</v>
      </c>
      <c r="E42" s="43">
        <f t="shared" si="182"/>
        <v>1</v>
      </c>
      <c r="F42" s="44">
        <f t="shared" ref="F42:G42" si="183">M128</f>
        <v>4</v>
      </c>
      <c r="G42" s="43">
        <f t="shared" si="183"/>
        <v>1</v>
      </c>
      <c r="H42" s="44">
        <f t="shared" ref="H42:I42" si="184">Q128</f>
        <v>1</v>
      </c>
      <c r="I42" s="43">
        <f t="shared" si="184"/>
        <v>1</v>
      </c>
      <c r="J42" s="44">
        <f t="shared" ref="J42:K42" si="185">U128</f>
        <v>6</v>
      </c>
      <c r="K42" s="43">
        <f t="shared" si="185"/>
        <v>1</v>
      </c>
      <c r="L42" s="44"/>
      <c r="M42" s="84" t="s">
        <v>344</v>
      </c>
      <c r="N42" s="78"/>
    </row>
    <row r="43" spans="1:14" x14ac:dyDescent="0.2">
      <c r="A43" s="12" t="s">
        <v>99</v>
      </c>
      <c r="B43" s="44">
        <f t="shared" si="85"/>
        <v>1</v>
      </c>
      <c r="C43" s="43">
        <f t="shared" ref="C43" si="186">F129</f>
        <v>0.2</v>
      </c>
      <c r="D43" s="44">
        <f t="shared" ref="D43:E43" si="187">I129</f>
        <v>0</v>
      </c>
      <c r="E43" s="43">
        <f t="shared" si="187"/>
        <v>0</v>
      </c>
      <c r="F43" s="44">
        <f t="shared" ref="F43:G43" si="188">M129</f>
        <v>4</v>
      </c>
      <c r="G43" s="43">
        <f t="shared" si="188"/>
        <v>5.2999999999999999E-2</v>
      </c>
      <c r="H43" s="44">
        <f t="shared" ref="H43:I43" si="189">Q129</f>
        <v>0</v>
      </c>
      <c r="I43" s="43">
        <f t="shared" si="189"/>
        <v>0</v>
      </c>
      <c r="J43" s="44">
        <f t="shared" ref="J43:K43" si="190">U129</f>
        <v>5</v>
      </c>
      <c r="K43" s="43">
        <f t="shared" si="190"/>
        <v>3.2000000000000001E-2</v>
      </c>
      <c r="L43" s="44"/>
      <c r="M43" s="84" t="s">
        <v>344</v>
      </c>
      <c r="N43" s="78"/>
    </row>
    <row r="44" spans="1:14" x14ac:dyDescent="0.2">
      <c r="A44" s="12" t="s">
        <v>100</v>
      </c>
      <c r="B44" s="44">
        <f t="shared" si="85"/>
        <v>3</v>
      </c>
      <c r="C44" s="43">
        <f t="shared" ref="C44" si="191">F130</f>
        <v>5.3999999999999999E-2</v>
      </c>
      <c r="D44" s="44">
        <f t="shared" ref="D44:E44" si="192">I130</f>
        <v>0</v>
      </c>
      <c r="E44" s="43">
        <f t="shared" si="192"/>
        <v>0</v>
      </c>
      <c r="F44" s="44">
        <f t="shared" ref="F44:G44" si="193">M130</f>
        <v>3</v>
      </c>
      <c r="G44" s="43">
        <f t="shared" si="193"/>
        <v>1.0999999999999999E-2</v>
      </c>
      <c r="H44" s="44">
        <f t="shared" ref="H44:I44" si="194">Q130</f>
        <v>5</v>
      </c>
      <c r="I44" s="43">
        <f t="shared" si="194"/>
        <v>1.9E-2</v>
      </c>
      <c r="J44" s="44">
        <f t="shared" ref="J44:K44" si="195">U130</f>
        <v>11</v>
      </c>
      <c r="K44" s="43">
        <f t="shared" si="195"/>
        <v>1.2E-2</v>
      </c>
      <c r="L44" s="44"/>
      <c r="M44" s="84" t="s">
        <v>345</v>
      </c>
      <c r="N44" s="78"/>
    </row>
    <row r="45" spans="1:14" x14ac:dyDescent="0.2">
      <c r="A45" s="12" t="s">
        <v>101</v>
      </c>
      <c r="B45" s="44">
        <f t="shared" si="85"/>
        <v>0</v>
      </c>
      <c r="C45" s="43">
        <f t="shared" ref="C45" si="196">F131</f>
        <v>0</v>
      </c>
      <c r="D45" s="44">
        <f t="shared" ref="D45:E45" si="197">I131</f>
        <v>3</v>
      </c>
      <c r="E45" s="43">
        <f t="shared" si="197"/>
        <v>0.2</v>
      </c>
      <c r="F45" s="44">
        <f t="shared" ref="F45:G45" si="198">M131</f>
        <v>2</v>
      </c>
      <c r="G45" s="43">
        <f t="shared" si="198"/>
        <v>7.0999999999999994E-2</v>
      </c>
      <c r="H45" s="44">
        <f t="shared" ref="H45:I45" si="199">Q131</f>
        <v>3</v>
      </c>
      <c r="I45" s="43">
        <f t="shared" si="199"/>
        <v>0.42899999999999999</v>
      </c>
      <c r="J45" s="44">
        <f t="shared" ref="J45:K45" si="200">U131</f>
        <v>8</v>
      </c>
      <c r="K45" s="43">
        <f t="shared" si="200"/>
        <v>0.157</v>
      </c>
      <c r="L45" s="44"/>
      <c r="M45" s="84" t="s">
        <v>344</v>
      </c>
      <c r="N45" s="78"/>
    </row>
    <row r="46" spans="1:14" x14ac:dyDescent="0.2">
      <c r="A46" s="12" t="s">
        <v>102</v>
      </c>
      <c r="B46" s="44">
        <f t="shared" si="85"/>
        <v>5</v>
      </c>
      <c r="C46" s="43">
        <f t="shared" ref="C46" si="201">F132</f>
        <v>1.9E-2</v>
      </c>
      <c r="D46" s="44">
        <f t="shared" ref="D46:E46" si="202">I132</f>
        <v>18</v>
      </c>
      <c r="E46" s="43">
        <f t="shared" si="202"/>
        <v>2.7E-2</v>
      </c>
      <c r="F46" s="44">
        <f t="shared" ref="F46:G46" si="203">M132</f>
        <v>13</v>
      </c>
      <c r="G46" s="43">
        <f t="shared" si="203"/>
        <v>3.2000000000000001E-2</v>
      </c>
      <c r="H46" s="44">
        <f t="shared" ref="H46:I46" si="204">Q132</f>
        <v>9</v>
      </c>
      <c r="I46" s="43">
        <f t="shared" si="204"/>
        <v>0.111</v>
      </c>
      <c r="J46" s="44">
        <f t="shared" ref="J46:K46" si="205">U132</f>
        <v>45</v>
      </c>
      <c r="K46" s="43">
        <f t="shared" si="205"/>
        <v>3.2000000000000001E-2</v>
      </c>
      <c r="L46" s="44"/>
      <c r="M46" s="84" t="s">
        <v>345</v>
      </c>
      <c r="N46" s="78"/>
    </row>
    <row r="47" spans="1:14" x14ac:dyDescent="0.2">
      <c r="A47" s="12" t="s">
        <v>103</v>
      </c>
      <c r="B47" s="44">
        <f t="shared" si="85"/>
        <v>0</v>
      </c>
      <c r="C47" s="43">
        <f t="shared" ref="C47" si="206">F133</f>
        <v>0</v>
      </c>
      <c r="D47" s="44">
        <f t="shared" ref="D47:E47" si="207">I133</f>
        <v>3</v>
      </c>
      <c r="E47" s="43">
        <f t="shared" si="207"/>
        <v>1.0999999999999999E-2</v>
      </c>
      <c r="F47" s="44">
        <f t="shared" ref="F47:G47" si="208">M133</f>
        <v>2</v>
      </c>
      <c r="G47" s="43">
        <f t="shared" si="208"/>
        <v>7.0000000000000001E-3</v>
      </c>
      <c r="H47" s="44">
        <f t="shared" ref="H47:I47" si="209">Q133</f>
        <v>6</v>
      </c>
      <c r="I47" s="43">
        <f t="shared" si="209"/>
        <v>5.0999999999999997E-2</v>
      </c>
      <c r="J47" s="44">
        <f t="shared" ref="J47:K47" si="210">U133</f>
        <v>11</v>
      </c>
      <c r="K47" s="43">
        <f t="shared" si="210"/>
        <v>1.6E-2</v>
      </c>
      <c r="L47" s="44"/>
      <c r="M47" s="84" t="s">
        <v>345</v>
      </c>
      <c r="N47" s="78"/>
    </row>
    <row r="48" spans="1:14" x14ac:dyDescent="0.2">
      <c r="A48" s="12" t="s">
        <v>15</v>
      </c>
      <c r="B48" s="44">
        <f t="shared" si="85"/>
        <v>12</v>
      </c>
      <c r="C48" s="43">
        <f t="shared" ref="C48" si="211">F134</f>
        <v>2E-3</v>
      </c>
      <c r="D48" s="44">
        <f t="shared" ref="D48:E48" si="212">I134</f>
        <v>131</v>
      </c>
      <c r="E48" s="43">
        <f t="shared" si="212"/>
        <v>2.1999999999999999E-2</v>
      </c>
      <c r="F48" s="44">
        <f t="shared" ref="F48:G48" si="213">M134</f>
        <v>21</v>
      </c>
      <c r="G48" s="43">
        <f t="shared" si="213"/>
        <v>2.4E-2</v>
      </c>
      <c r="H48" s="44">
        <f t="shared" ref="H48:I48" si="214">Q134</f>
        <v>7</v>
      </c>
      <c r="I48" s="43">
        <f t="shared" si="214"/>
        <v>0.06</v>
      </c>
      <c r="J48" s="44">
        <f t="shared" ref="J48:K48" si="215">U134</f>
        <v>171</v>
      </c>
      <c r="K48" s="43">
        <f t="shared" si="215"/>
        <v>1.4E-2</v>
      </c>
      <c r="L48" s="44"/>
      <c r="M48" s="84" t="s">
        <v>345</v>
      </c>
      <c r="N48" s="78"/>
    </row>
    <row r="49" spans="1:14" x14ac:dyDescent="0.2">
      <c r="A49" s="12" t="s">
        <v>11</v>
      </c>
      <c r="B49" s="44">
        <f t="shared" si="85"/>
        <v>0</v>
      </c>
      <c r="C49" s="43">
        <f t="shared" ref="C49" si="216">F135</f>
        <v>0</v>
      </c>
      <c r="D49" s="44">
        <f t="shared" ref="D49:E49" si="217">I135</f>
        <v>3</v>
      </c>
      <c r="E49" s="43">
        <f t="shared" si="217"/>
        <v>4.2000000000000003E-2</v>
      </c>
      <c r="F49" s="44">
        <f t="shared" ref="F49:G49" si="218">M135</f>
        <v>158</v>
      </c>
      <c r="G49" s="43">
        <f t="shared" si="218"/>
        <v>0.28199999999999997</v>
      </c>
      <c r="H49" s="44">
        <f t="shared" ref="H49:I49" si="219">Q135</f>
        <v>428</v>
      </c>
      <c r="I49" s="43">
        <f t="shared" si="219"/>
        <v>0.56999999999999995</v>
      </c>
      <c r="J49" s="44">
        <f t="shared" ref="J49:K49" si="220">U135</f>
        <v>589</v>
      </c>
      <c r="K49" s="43">
        <f t="shared" si="220"/>
        <v>0.42399999999999999</v>
      </c>
      <c r="L49" s="44"/>
      <c r="M49" s="84" t="s">
        <v>345</v>
      </c>
      <c r="N49" s="78"/>
    </row>
    <row r="50" spans="1:14" x14ac:dyDescent="0.2">
      <c r="A50" s="12" t="s">
        <v>2</v>
      </c>
      <c r="B50" s="44">
        <f t="shared" si="85"/>
        <v>3</v>
      </c>
      <c r="C50" s="43">
        <f t="shared" ref="C50" si="221">F136</f>
        <v>0.13600000000000001</v>
      </c>
      <c r="D50" s="44">
        <f t="shared" ref="D50:E50" si="222">I136</f>
        <v>57</v>
      </c>
      <c r="E50" s="43">
        <f t="shared" si="222"/>
        <v>0.63300000000000001</v>
      </c>
      <c r="F50" s="44">
        <f t="shared" ref="F50:G50" si="223">M136</f>
        <v>94</v>
      </c>
      <c r="G50" s="43">
        <f t="shared" si="223"/>
        <v>0.46800000000000003</v>
      </c>
      <c r="H50" s="44">
        <f t="shared" ref="H50:I50" si="224">Q136</f>
        <v>25</v>
      </c>
      <c r="I50" s="43">
        <f t="shared" si="224"/>
        <v>0.52100000000000002</v>
      </c>
      <c r="J50" s="44">
        <f t="shared" ref="J50:K50" si="225">U136</f>
        <v>179</v>
      </c>
      <c r="K50" s="43">
        <f t="shared" si="225"/>
        <v>0.496</v>
      </c>
      <c r="L50" s="44"/>
      <c r="M50" s="84" t="s">
        <v>344</v>
      </c>
      <c r="N50" s="78"/>
    </row>
    <row r="51" spans="1:14" x14ac:dyDescent="0.2">
      <c r="A51" s="12" t="s">
        <v>104</v>
      </c>
      <c r="B51" s="44">
        <f t="shared" si="85"/>
        <v>0</v>
      </c>
      <c r="C51" s="43">
        <f t="shared" ref="C51" si="226">F137</f>
        <v>0</v>
      </c>
      <c r="D51" s="44">
        <f t="shared" ref="D51:E51" si="227">I137</f>
        <v>7</v>
      </c>
      <c r="E51" s="43">
        <f t="shared" si="227"/>
        <v>0.26900000000000002</v>
      </c>
      <c r="F51" s="44">
        <f t="shared" ref="F51:G51" si="228">M137</f>
        <v>20</v>
      </c>
      <c r="G51" s="43">
        <f t="shared" si="228"/>
        <v>0.25</v>
      </c>
      <c r="H51" s="44">
        <f t="shared" ref="H51:I51" si="229">Q137</f>
        <v>67</v>
      </c>
      <c r="I51" s="43">
        <f t="shared" si="229"/>
        <v>0.69099999999999995</v>
      </c>
      <c r="J51" s="44">
        <f t="shared" ref="J51:K51" si="230">U137</f>
        <v>94</v>
      </c>
      <c r="K51" s="43">
        <f t="shared" si="230"/>
        <v>0.45600000000000002</v>
      </c>
      <c r="L51" s="44"/>
      <c r="M51" s="84" t="s">
        <v>344</v>
      </c>
      <c r="N51" s="78"/>
    </row>
    <row r="52" spans="1:14" x14ac:dyDescent="0.2">
      <c r="A52" s="12" t="s">
        <v>105</v>
      </c>
      <c r="B52" s="44">
        <f t="shared" si="85"/>
        <v>6</v>
      </c>
      <c r="C52" s="43">
        <f t="shared" ref="C52" si="231">F138</f>
        <v>0.66700000000000004</v>
      </c>
      <c r="D52" s="44">
        <f t="shared" ref="D52:E52" si="232">I138</f>
        <v>19</v>
      </c>
      <c r="E52" s="43">
        <f t="shared" si="232"/>
        <v>0.52800000000000002</v>
      </c>
      <c r="F52" s="44">
        <f t="shared" ref="F52:G52" si="233">M138</f>
        <v>29</v>
      </c>
      <c r="G52" s="43">
        <f t="shared" si="233"/>
        <v>0.56899999999999995</v>
      </c>
      <c r="H52" s="44">
        <f t="shared" ref="H52:I52" si="234">Q138</f>
        <v>9</v>
      </c>
      <c r="I52" s="43">
        <f t="shared" si="234"/>
        <v>0.45</v>
      </c>
      <c r="J52" s="44">
        <f t="shared" ref="J52:K52" si="235">U138</f>
        <v>63</v>
      </c>
      <c r="K52" s="43">
        <f t="shared" si="235"/>
        <v>0.54300000000000004</v>
      </c>
      <c r="L52" s="44"/>
      <c r="M52" s="84" t="s">
        <v>344</v>
      </c>
      <c r="N52" s="78"/>
    </row>
    <row r="53" spans="1:14" x14ac:dyDescent="0.2">
      <c r="A53" s="12" t="s">
        <v>106</v>
      </c>
      <c r="B53" s="44">
        <f t="shared" si="85"/>
        <v>4</v>
      </c>
      <c r="C53" s="43">
        <f t="shared" ref="C53" si="236">F139</f>
        <v>1.6E-2</v>
      </c>
      <c r="D53" s="44">
        <f t="shared" ref="D53:E53" si="237">I139</f>
        <v>10</v>
      </c>
      <c r="E53" s="43">
        <f t="shared" si="237"/>
        <v>1.4E-2</v>
      </c>
      <c r="F53" s="44">
        <f t="shared" ref="F53:G53" si="238">M139</f>
        <v>27</v>
      </c>
      <c r="G53" s="43">
        <f t="shared" si="238"/>
        <v>3.3000000000000002E-2</v>
      </c>
      <c r="H53" s="44">
        <f t="shared" ref="H53:I53" si="239">Q139</f>
        <v>26</v>
      </c>
      <c r="I53" s="43">
        <f t="shared" si="239"/>
        <v>4.8000000000000001E-2</v>
      </c>
      <c r="J53" s="44">
        <f t="shared" ref="J53:K53" si="240">U139</f>
        <v>67</v>
      </c>
      <c r="K53" s="43">
        <f t="shared" si="240"/>
        <v>2.9000000000000001E-2</v>
      </c>
      <c r="L53" s="44"/>
      <c r="M53" s="84" t="s">
        <v>345</v>
      </c>
      <c r="N53" s="78"/>
    </row>
    <row r="54" spans="1:14" x14ac:dyDescent="0.2">
      <c r="A54" s="12" t="s">
        <v>107</v>
      </c>
      <c r="B54" s="44">
        <f t="shared" si="85"/>
        <v>0</v>
      </c>
      <c r="C54" s="43">
        <f t="shared" ref="C54" si="241">F140</f>
        <v>0</v>
      </c>
      <c r="D54" s="44">
        <f t="shared" ref="D54:E54" si="242">I140</f>
        <v>4</v>
      </c>
      <c r="E54" s="43">
        <f t="shared" si="242"/>
        <v>6.0000000000000001E-3</v>
      </c>
      <c r="F54" s="44">
        <f t="shared" ref="F54:G54" si="243">M140</f>
        <v>7</v>
      </c>
      <c r="G54" s="43">
        <f t="shared" si="243"/>
        <v>0.02</v>
      </c>
      <c r="H54" s="44">
        <f t="shared" ref="H54:I54" si="244">Q140</f>
        <v>6</v>
      </c>
      <c r="I54" s="43">
        <f t="shared" si="244"/>
        <v>5.2999999999999999E-2</v>
      </c>
      <c r="J54" s="44">
        <f t="shared" ref="J54:K54" si="245">U140</f>
        <v>17</v>
      </c>
      <c r="K54" s="43">
        <f t="shared" si="245"/>
        <v>1.0999999999999999E-2</v>
      </c>
      <c r="L54" s="44"/>
      <c r="M54" s="84" t="s">
        <v>345</v>
      </c>
      <c r="N54" s="78"/>
    </row>
    <row r="55" spans="1:14" x14ac:dyDescent="0.2">
      <c r="A55" s="12" t="s">
        <v>108</v>
      </c>
      <c r="B55" s="44">
        <f t="shared" si="85"/>
        <v>0</v>
      </c>
      <c r="C55" s="43">
        <f t="shared" ref="C55" si="246">F141</f>
        <v>0</v>
      </c>
      <c r="D55" s="44">
        <f t="shared" ref="D55:E55" si="247">I141</f>
        <v>4</v>
      </c>
      <c r="E55" s="43">
        <f t="shared" si="247"/>
        <v>0.182</v>
      </c>
      <c r="F55" s="44">
        <f t="shared" ref="F55:G55" si="248">M141</f>
        <v>9</v>
      </c>
      <c r="G55" s="43">
        <f t="shared" si="248"/>
        <v>0.161</v>
      </c>
      <c r="H55" s="44">
        <f t="shared" ref="H55:I55" si="249">Q141</f>
        <v>23</v>
      </c>
      <c r="I55" s="43">
        <f t="shared" si="249"/>
        <v>0.40400000000000003</v>
      </c>
      <c r="J55" s="44">
        <f t="shared" ref="J55:K55" si="250">U141</f>
        <v>36</v>
      </c>
      <c r="K55" s="43">
        <f t="shared" si="250"/>
        <v>0.25700000000000001</v>
      </c>
      <c r="L55" s="44"/>
      <c r="M55" s="84" t="s">
        <v>344</v>
      </c>
      <c r="N55" s="78"/>
    </row>
    <row r="56" spans="1:14" x14ac:dyDescent="0.2">
      <c r="A56" s="12" t="s">
        <v>109</v>
      </c>
      <c r="B56" s="44">
        <f t="shared" si="85"/>
        <v>0</v>
      </c>
      <c r="C56" s="43">
        <f t="shared" ref="C56" si="251">F142</f>
        <v>0</v>
      </c>
      <c r="D56" s="44">
        <f t="shared" ref="D56:E56" si="252">I142</f>
        <v>5</v>
      </c>
      <c r="E56" s="43">
        <f t="shared" si="252"/>
        <v>4.0000000000000001E-3</v>
      </c>
      <c r="F56" s="44">
        <f t="shared" ref="F56:G56" si="253">M142</f>
        <v>21</v>
      </c>
      <c r="G56" s="43">
        <f t="shared" si="253"/>
        <v>2.7E-2</v>
      </c>
      <c r="H56" s="44">
        <f t="shared" ref="H56:I56" si="254">Q142</f>
        <v>9</v>
      </c>
      <c r="I56" s="43">
        <f t="shared" si="254"/>
        <v>6.2E-2</v>
      </c>
      <c r="J56" s="44">
        <f t="shared" ref="J56:K56" si="255">U142</f>
        <v>35</v>
      </c>
      <c r="K56" s="43">
        <f t="shared" si="255"/>
        <v>1.2999999999999999E-2</v>
      </c>
      <c r="L56" s="44"/>
      <c r="M56" s="84" t="s">
        <v>345</v>
      </c>
      <c r="N56" s="78"/>
    </row>
    <row r="57" spans="1:14" x14ac:dyDescent="0.2">
      <c r="A57" s="12" t="s">
        <v>131</v>
      </c>
      <c r="B57" s="44">
        <f t="shared" si="85"/>
        <v>1</v>
      </c>
      <c r="C57" s="43">
        <f t="shared" ref="C57" si="256">F143</f>
        <v>7.0999999999999994E-2</v>
      </c>
      <c r="D57" s="44">
        <f t="shared" ref="D57:E57" si="257">I143</f>
        <v>8</v>
      </c>
      <c r="E57" s="43">
        <f t="shared" si="257"/>
        <v>5.0999999999999997E-2</v>
      </c>
      <c r="F57" s="44">
        <f t="shared" ref="F57:G57" si="258">M143</f>
        <v>7</v>
      </c>
      <c r="G57" s="43">
        <f t="shared" si="258"/>
        <v>1.9E-2</v>
      </c>
      <c r="H57" s="44">
        <f t="shared" ref="H57:I57" si="259">Q143</f>
        <v>2</v>
      </c>
      <c r="I57" s="43">
        <f t="shared" si="259"/>
        <v>1.4E-2</v>
      </c>
      <c r="J57" s="44">
        <f t="shared" ref="J57:K57" si="260">U143</f>
        <v>18</v>
      </c>
      <c r="K57" s="43">
        <f t="shared" si="260"/>
        <v>2.5999999999999999E-2</v>
      </c>
      <c r="L57" s="44"/>
      <c r="M57" s="84" t="s">
        <v>345</v>
      </c>
      <c r="N57" s="78"/>
    </row>
    <row r="58" spans="1:14" x14ac:dyDescent="0.2">
      <c r="A58" s="12" t="s">
        <v>110</v>
      </c>
      <c r="B58" s="44">
        <f t="shared" si="85"/>
        <v>0</v>
      </c>
      <c r="C58" s="43">
        <f t="shared" ref="C58" si="261">F144</f>
        <v>0</v>
      </c>
      <c r="D58" s="44">
        <f t="shared" ref="D58:E58" si="262">I144</f>
        <v>1</v>
      </c>
      <c r="E58" s="43">
        <f t="shared" si="262"/>
        <v>0.05</v>
      </c>
      <c r="F58" s="44">
        <f t="shared" ref="F58:G58" si="263">M144</f>
        <v>6</v>
      </c>
      <c r="G58" s="43">
        <f t="shared" si="263"/>
        <v>0.17599999999999999</v>
      </c>
      <c r="H58" s="44">
        <f t="shared" ref="H58:I58" si="264">Q144</f>
        <v>3</v>
      </c>
      <c r="I58" s="43">
        <f t="shared" si="264"/>
        <v>0.27300000000000002</v>
      </c>
      <c r="J58" s="44">
        <f t="shared" ref="J58:K58" si="265">U144</f>
        <v>10</v>
      </c>
      <c r="K58" s="43">
        <f t="shared" si="265"/>
        <v>0.14499999999999999</v>
      </c>
      <c r="L58" s="44"/>
      <c r="M58" s="84" t="s">
        <v>344</v>
      </c>
      <c r="N58" s="78"/>
    </row>
    <row r="59" spans="1:14" x14ac:dyDescent="0.2">
      <c r="A59" s="12" t="s">
        <v>111</v>
      </c>
      <c r="B59" s="44">
        <f t="shared" si="85"/>
        <v>0</v>
      </c>
      <c r="C59" s="43">
        <f t="shared" ref="C59" si="266">F145</f>
        <v>0</v>
      </c>
      <c r="D59" s="44">
        <f t="shared" ref="D59:E59" si="267">I145</f>
        <v>0</v>
      </c>
      <c r="E59" s="43">
        <f t="shared" si="267"/>
        <v>0</v>
      </c>
      <c r="F59" s="44">
        <f t="shared" ref="F59:G59" si="268">M145</f>
        <v>10</v>
      </c>
      <c r="G59" s="43">
        <f t="shared" si="268"/>
        <v>0.37</v>
      </c>
      <c r="H59" s="44">
        <f t="shared" ref="H59:I59" si="269">Q145</f>
        <v>5</v>
      </c>
      <c r="I59" s="43">
        <f t="shared" si="269"/>
        <v>0.45500000000000002</v>
      </c>
      <c r="J59" s="44">
        <f t="shared" ref="J59:K59" si="270">U145</f>
        <v>15</v>
      </c>
      <c r="K59" s="43">
        <f t="shared" si="270"/>
        <v>0.31900000000000001</v>
      </c>
      <c r="L59" s="44"/>
      <c r="M59" s="84" t="s">
        <v>344</v>
      </c>
      <c r="N59" s="78"/>
    </row>
    <row r="60" spans="1:14" x14ac:dyDescent="0.2">
      <c r="A60" s="12" t="s">
        <v>112</v>
      </c>
      <c r="B60" s="44">
        <f t="shared" si="85"/>
        <v>0</v>
      </c>
      <c r="C60" s="43">
        <f t="shared" ref="C60" si="271">F146</f>
        <v>0</v>
      </c>
      <c r="D60" s="44">
        <f t="shared" ref="D60:E60" si="272">I146</f>
        <v>4</v>
      </c>
      <c r="E60" s="43">
        <f t="shared" si="272"/>
        <v>0.4</v>
      </c>
      <c r="F60" s="44">
        <f t="shared" ref="F60:G60" si="273">M146</f>
        <v>10</v>
      </c>
      <c r="G60" s="43">
        <f t="shared" si="273"/>
        <v>0.45500000000000002</v>
      </c>
      <c r="H60" s="44">
        <f t="shared" ref="H60:I60" si="274">Q146</f>
        <v>4</v>
      </c>
      <c r="I60" s="43">
        <f t="shared" si="274"/>
        <v>0.66700000000000004</v>
      </c>
      <c r="J60" s="44">
        <f t="shared" ref="J60:K60" si="275">U146</f>
        <v>18</v>
      </c>
      <c r="K60" s="43">
        <f t="shared" si="275"/>
        <v>0.42899999999999999</v>
      </c>
      <c r="L60" s="44"/>
      <c r="M60" s="84" t="s">
        <v>344</v>
      </c>
      <c r="N60" s="78"/>
    </row>
    <row r="61" spans="1:14" s="12" customFormat="1" x14ac:dyDescent="0.2">
      <c r="A61" s="12" t="s">
        <v>113</v>
      </c>
      <c r="B61" s="44">
        <f t="shared" si="85"/>
        <v>1</v>
      </c>
      <c r="C61" s="43">
        <f t="shared" ref="C61" si="276">F147</f>
        <v>0.111</v>
      </c>
      <c r="D61" s="44">
        <f t="shared" ref="D61:E61" si="277">I147</f>
        <v>1</v>
      </c>
      <c r="E61" s="43">
        <f t="shared" si="277"/>
        <v>0.02</v>
      </c>
      <c r="F61" s="44">
        <f t="shared" ref="F61:G61" si="278">M147</f>
        <v>0</v>
      </c>
      <c r="G61" s="43">
        <f t="shared" si="278"/>
        <v>0</v>
      </c>
      <c r="H61" s="44">
        <f t="shared" ref="H61:I61" si="279">Q147</f>
        <v>26</v>
      </c>
      <c r="I61" s="43">
        <f t="shared" si="279"/>
        <v>0.248</v>
      </c>
      <c r="J61" s="44">
        <f t="shared" ref="J61:K61" si="280">U147</f>
        <v>28</v>
      </c>
      <c r="K61" s="43">
        <f t="shared" si="280"/>
        <v>0.109</v>
      </c>
      <c r="L61" s="44"/>
      <c r="M61" s="84" t="s">
        <v>345</v>
      </c>
      <c r="N61" s="78"/>
    </row>
    <row r="62" spans="1:14" x14ac:dyDescent="0.2">
      <c r="A62" s="12" t="s">
        <v>114</v>
      </c>
      <c r="B62" s="44">
        <f t="shared" si="85"/>
        <v>0</v>
      </c>
      <c r="C62" s="43">
        <f t="shared" ref="C62" si="281">F148</f>
        <v>0</v>
      </c>
      <c r="D62" s="44">
        <f t="shared" ref="D62:E62" si="282">I148</f>
        <v>8</v>
      </c>
      <c r="E62" s="43">
        <f t="shared" si="282"/>
        <v>0.88900000000000001</v>
      </c>
      <c r="F62" s="44">
        <f t="shared" ref="F62:G62" si="283">M148</f>
        <v>12</v>
      </c>
      <c r="G62" s="43">
        <f t="shared" si="283"/>
        <v>0.8</v>
      </c>
      <c r="H62" s="44">
        <f t="shared" ref="H62:I62" si="284">Q148</f>
        <v>2</v>
      </c>
      <c r="I62" s="43">
        <f t="shared" si="284"/>
        <v>0.66700000000000004</v>
      </c>
      <c r="J62" s="44">
        <f t="shared" ref="J62:K62" si="285">U148</f>
        <v>22</v>
      </c>
      <c r="K62" s="43">
        <f t="shared" si="285"/>
        <v>0.73299999999999998</v>
      </c>
      <c r="L62" s="44"/>
      <c r="M62" s="84" t="s">
        <v>344</v>
      </c>
      <c r="N62" s="78"/>
    </row>
    <row r="63" spans="1:14" x14ac:dyDescent="0.2">
      <c r="A63" s="12" t="s">
        <v>115</v>
      </c>
      <c r="B63" s="44">
        <f t="shared" si="85"/>
        <v>1</v>
      </c>
      <c r="C63" s="43">
        <f t="shared" ref="C63" si="286">F149</f>
        <v>1E-3</v>
      </c>
      <c r="D63" s="44">
        <f t="shared" ref="D63:E63" si="287">I149</f>
        <v>6</v>
      </c>
      <c r="E63" s="43">
        <f t="shared" si="287"/>
        <v>5.0000000000000001E-3</v>
      </c>
      <c r="F63" s="44">
        <f t="shared" ref="F63:G63" si="288">M149</f>
        <v>8</v>
      </c>
      <c r="G63" s="43">
        <f t="shared" si="288"/>
        <v>2.1999999999999999E-2</v>
      </c>
      <c r="H63" s="44">
        <f t="shared" ref="H63:I63" si="289">Q149</f>
        <v>3</v>
      </c>
      <c r="I63" s="43">
        <f t="shared" si="289"/>
        <v>6.7000000000000004E-2</v>
      </c>
      <c r="J63" s="44">
        <f t="shared" ref="J63:K63" si="290">U149</f>
        <v>18</v>
      </c>
      <c r="K63" s="43">
        <f t="shared" si="290"/>
        <v>7.0000000000000001E-3</v>
      </c>
      <c r="L63" s="44"/>
      <c r="M63" s="84" t="s">
        <v>345</v>
      </c>
      <c r="N63" s="78"/>
    </row>
    <row r="64" spans="1:14" x14ac:dyDescent="0.2">
      <c r="A64" s="12" t="s">
        <v>116</v>
      </c>
      <c r="B64" s="44">
        <f t="shared" si="85"/>
        <v>0</v>
      </c>
      <c r="C64" s="43">
        <f t="shared" ref="C64" si="291">F150</f>
        <v>0</v>
      </c>
      <c r="D64" s="44">
        <f t="shared" ref="D64:E64" si="292">I150</f>
        <v>0</v>
      </c>
      <c r="E64" s="43">
        <f t="shared" si="292"/>
        <v>0</v>
      </c>
      <c r="F64" s="44">
        <f t="shared" ref="F64:G64" si="293">M150</f>
        <v>9</v>
      </c>
      <c r="G64" s="43">
        <f t="shared" si="293"/>
        <v>0.81799999999999995</v>
      </c>
      <c r="H64" s="44">
        <f t="shared" ref="H64:I64" si="294">Q150</f>
        <v>4</v>
      </c>
      <c r="I64" s="43">
        <f t="shared" si="294"/>
        <v>1</v>
      </c>
      <c r="J64" s="44">
        <f t="shared" ref="J64:K64" si="295">U150</f>
        <v>13</v>
      </c>
      <c r="K64" s="43">
        <f t="shared" si="295"/>
        <v>0.81299999999999994</v>
      </c>
      <c r="L64" s="44"/>
      <c r="M64" s="84" t="s">
        <v>344</v>
      </c>
      <c r="N64" s="78"/>
    </row>
    <row r="65" spans="1:14" x14ac:dyDescent="0.2">
      <c r="A65" s="12" t="s">
        <v>117</v>
      </c>
      <c r="B65" s="44">
        <f t="shared" si="85"/>
        <v>0</v>
      </c>
      <c r="C65" s="43">
        <f t="shared" ref="C65" si="296">F151</f>
        <v>0</v>
      </c>
      <c r="D65" s="44">
        <f t="shared" ref="D65:E65" si="297">I151</f>
        <v>0</v>
      </c>
      <c r="E65" s="43">
        <f t="shared" si="297"/>
        <v>0</v>
      </c>
      <c r="F65" s="44">
        <f t="shared" ref="F65:G65" si="298">M151</f>
        <v>0</v>
      </c>
      <c r="G65" s="43">
        <f t="shared" si="298"/>
        <v>0</v>
      </c>
      <c r="H65" s="44">
        <f t="shared" ref="H65:I65" si="299">Q151</f>
        <v>0</v>
      </c>
      <c r="I65" s="43">
        <f t="shared" si="299"/>
        <v>0</v>
      </c>
      <c r="J65" s="44">
        <f t="shared" ref="J65:K65" si="300">U151</f>
        <v>0</v>
      </c>
      <c r="K65" s="43">
        <f t="shared" si="300"/>
        <v>0</v>
      </c>
      <c r="L65" s="44"/>
      <c r="M65" s="84" t="s">
        <v>344</v>
      </c>
      <c r="N65" s="78"/>
    </row>
    <row r="66" spans="1:14" x14ac:dyDescent="0.2">
      <c r="A66" s="12" t="s">
        <v>118</v>
      </c>
      <c r="B66" s="44">
        <f t="shared" si="85"/>
        <v>0</v>
      </c>
      <c r="C66" s="43">
        <f t="shared" ref="C66" si="301">F152</f>
        <v>0</v>
      </c>
      <c r="D66" s="44">
        <f t="shared" ref="D66:E66" si="302">I152</f>
        <v>8</v>
      </c>
      <c r="E66" s="43">
        <f t="shared" si="302"/>
        <v>0.33300000000000002</v>
      </c>
      <c r="F66" s="44">
        <f t="shared" ref="F66:G66" si="303">M152</f>
        <v>25</v>
      </c>
      <c r="G66" s="43">
        <f t="shared" si="303"/>
        <v>0.52100000000000002</v>
      </c>
      <c r="H66" s="44">
        <f t="shared" ref="H66:I66" si="304">Q152</f>
        <v>8</v>
      </c>
      <c r="I66" s="43">
        <f t="shared" si="304"/>
        <v>0.8</v>
      </c>
      <c r="J66" s="44">
        <f t="shared" ref="J66:K66" si="305">U152</f>
        <v>41</v>
      </c>
      <c r="K66" s="43">
        <f t="shared" si="305"/>
        <v>0.5</v>
      </c>
      <c r="L66" s="44"/>
      <c r="M66" s="84" t="s">
        <v>344</v>
      </c>
      <c r="N66" s="78"/>
    </row>
    <row r="67" spans="1:14" x14ac:dyDescent="0.2">
      <c r="A67" s="12" t="s">
        <v>119</v>
      </c>
      <c r="B67" s="44">
        <f t="shared" si="85"/>
        <v>1</v>
      </c>
      <c r="C67" s="43">
        <f t="shared" ref="C67" si="306">F153</f>
        <v>0.2</v>
      </c>
      <c r="D67" s="44">
        <f t="shared" ref="D67:E67" si="307">I153</f>
        <v>11</v>
      </c>
      <c r="E67" s="43">
        <f t="shared" si="307"/>
        <v>0.55000000000000004</v>
      </c>
      <c r="F67" s="44">
        <f t="shared" ref="F67:G67" si="308">M153</f>
        <v>16</v>
      </c>
      <c r="G67" s="43">
        <f t="shared" si="308"/>
        <v>0.55200000000000005</v>
      </c>
      <c r="H67" s="44">
        <f t="shared" ref="H67:I67" si="309">Q153</f>
        <v>7</v>
      </c>
      <c r="I67" s="43">
        <f t="shared" si="309"/>
        <v>0.63600000000000001</v>
      </c>
      <c r="J67" s="44">
        <f t="shared" ref="J67:K67" si="310">U153</f>
        <v>35</v>
      </c>
      <c r="K67" s="43">
        <f t="shared" si="310"/>
        <v>0.53800000000000003</v>
      </c>
      <c r="L67" s="44"/>
      <c r="M67" s="84" t="s">
        <v>344</v>
      </c>
      <c r="N67" s="78"/>
    </row>
    <row r="68" spans="1:14" x14ac:dyDescent="0.2">
      <c r="A68" s="12" t="s">
        <v>120</v>
      </c>
      <c r="B68" s="44">
        <f t="shared" si="85"/>
        <v>4</v>
      </c>
      <c r="C68" s="43">
        <f t="shared" ref="C68" si="311">F154</f>
        <v>3.0000000000000001E-3</v>
      </c>
      <c r="D68" s="44">
        <f t="shared" ref="D68:E68" si="312">I154</f>
        <v>6</v>
      </c>
      <c r="E68" s="43">
        <f t="shared" si="312"/>
        <v>4.0000000000000001E-3</v>
      </c>
      <c r="F68" s="44">
        <f t="shared" ref="F68:G68" si="313">M154</f>
        <v>7</v>
      </c>
      <c r="G68" s="43">
        <f t="shared" si="313"/>
        <v>1.7999999999999999E-2</v>
      </c>
      <c r="H68" s="44">
        <f t="shared" ref="H68:I68" si="314">Q154</f>
        <v>9</v>
      </c>
      <c r="I68" s="43">
        <f t="shared" si="314"/>
        <v>9.0999999999999998E-2</v>
      </c>
      <c r="J68" s="44">
        <f t="shared" ref="J68:K68" si="315">U154</f>
        <v>26</v>
      </c>
      <c r="K68" s="43">
        <f t="shared" si="315"/>
        <v>8.0000000000000002E-3</v>
      </c>
      <c r="L68" s="44"/>
      <c r="M68" s="84" t="s">
        <v>345</v>
      </c>
      <c r="N68" s="78"/>
    </row>
    <row r="69" spans="1:14" x14ac:dyDescent="0.2">
      <c r="A69" s="12" t="s">
        <v>121</v>
      </c>
      <c r="B69" s="44">
        <f t="shared" si="85"/>
        <v>0</v>
      </c>
      <c r="C69" s="43">
        <f t="shared" ref="C69" si="316">F155</f>
        <v>0</v>
      </c>
      <c r="D69" s="44">
        <f t="shared" ref="D69:E69" si="317">I155</f>
        <v>1</v>
      </c>
      <c r="E69" s="43">
        <f t="shared" si="317"/>
        <v>8.3000000000000004E-2</v>
      </c>
      <c r="F69" s="44">
        <f t="shared" ref="F69:G69" si="318">M155</f>
        <v>7</v>
      </c>
      <c r="G69" s="43">
        <f t="shared" si="318"/>
        <v>0.41199999999999998</v>
      </c>
      <c r="H69" s="44">
        <f t="shared" ref="H69:I69" si="319">Q155</f>
        <v>2</v>
      </c>
      <c r="I69" s="43">
        <f t="shared" si="319"/>
        <v>0.28599999999999998</v>
      </c>
      <c r="J69" s="44">
        <f t="shared" ref="J69:K69" si="320">U155</f>
        <v>10</v>
      </c>
      <c r="K69" s="43">
        <f t="shared" si="320"/>
        <v>0.26300000000000001</v>
      </c>
      <c r="L69" s="44"/>
      <c r="M69" s="84" t="s">
        <v>344</v>
      </c>
      <c r="N69" s="78"/>
    </row>
    <row r="70" spans="1:14" x14ac:dyDescent="0.2">
      <c r="A70" s="12" t="s">
        <v>122</v>
      </c>
      <c r="B70" s="44">
        <f t="shared" si="85"/>
        <v>0</v>
      </c>
      <c r="C70" s="43">
        <f t="shared" ref="C70" si="321">F156</f>
        <v>0</v>
      </c>
      <c r="D70" s="44">
        <f t="shared" ref="D70:E70" si="322">I156</f>
        <v>0</v>
      </c>
      <c r="E70" s="43">
        <f t="shared" si="322"/>
        <v>0</v>
      </c>
      <c r="F70" s="44">
        <f t="shared" ref="F70:G70" si="323">M156</f>
        <v>1</v>
      </c>
      <c r="G70" s="43">
        <f t="shared" si="323"/>
        <v>1.0999999999999999E-2</v>
      </c>
      <c r="H70" s="44">
        <f t="shared" ref="H70:I70" si="324">Q156</f>
        <v>3</v>
      </c>
      <c r="I70" s="43">
        <f t="shared" si="324"/>
        <v>2.3E-2</v>
      </c>
      <c r="J70" s="44">
        <f t="shared" ref="J70:K70" si="325">U156</f>
        <v>4</v>
      </c>
      <c r="K70" s="43">
        <f t="shared" si="325"/>
        <v>1.6E-2</v>
      </c>
      <c r="L70" s="44"/>
      <c r="M70" s="84" t="s">
        <v>344</v>
      </c>
      <c r="N70" s="78"/>
    </row>
    <row r="71" spans="1:14" x14ac:dyDescent="0.2">
      <c r="A71" s="12" t="s">
        <v>3</v>
      </c>
      <c r="B71" s="44">
        <f t="shared" si="85"/>
        <v>5</v>
      </c>
      <c r="C71" s="43">
        <f t="shared" ref="C71" si="326">F157</f>
        <v>0.33300000000000002</v>
      </c>
      <c r="D71" s="44">
        <f t="shared" ref="D71:E71" si="327">I157</f>
        <v>17</v>
      </c>
      <c r="E71" s="43">
        <f t="shared" si="327"/>
        <v>0.54800000000000004</v>
      </c>
      <c r="F71" s="44">
        <f t="shared" ref="F71:G71" si="328">M157</f>
        <v>18</v>
      </c>
      <c r="G71" s="43">
        <f t="shared" si="328"/>
        <v>0.47399999999999998</v>
      </c>
      <c r="H71" s="44">
        <f t="shared" ref="H71:I71" si="329">Q157</f>
        <v>5</v>
      </c>
      <c r="I71" s="43">
        <f t="shared" si="329"/>
        <v>0.5</v>
      </c>
      <c r="J71" s="44">
        <f t="shared" ref="J71:K71" si="330">U157</f>
        <v>45</v>
      </c>
      <c r="K71" s="43">
        <f t="shared" si="330"/>
        <v>0.47899999999999998</v>
      </c>
      <c r="L71" s="44"/>
      <c r="M71" s="84" t="s">
        <v>344</v>
      </c>
      <c r="N71" s="78"/>
    </row>
    <row r="72" spans="1:14" x14ac:dyDescent="0.2">
      <c r="A72" s="12" t="s">
        <v>123</v>
      </c>
      <c r="B72" s="44">
        <f t="shared" si="85"/>
        <v>2</v>
      </c>
      <c r="C72" s="43">
        <f t="shared" ref="C72" si="331">F158</f>
        <v>0.66700000000000004</v>
      </c>
      <c r="D72" s="44">
        <f t="shared" ref="D72:E72" si="332">I158</f>
        <v>1</v>
      </c>
      <c r="E72" s="43">
        <f t="shared" si="332"/>
        <v>0.33300000000000002</v>
      </c>
      <c r="F72" s="44">
        <f t="shared" ref="F72:G72" si="333">M158</f>
        <v>11</v>
      </c>
      <c r="G72" s="43">
        <f t="shared" si="333"/>
        <v>0.91700000000000004</v>
      </c>
      <c r="H72" s="44">
        <f t="shared" ref="H72:I72" si="334">Q158</f>
        <v>3</v>
      </c>
      <c r="I72" s="43">
        <f t="shared" si="334"/>
        <v>1</v>
      </c>
      <c r="J72" s="44">
        <f t="shared" ref="J72:K72" si="335">U158</f>
        <v>17</v>
      </c>
      <c r="K72" s="43">
        <f t="shared" si="335"/>
        <v>0.81</v>
      </c>
      <c r="L72" s="44"/>
      <c r="M72" s="84" t="s">
        <v>344</v>
      </c>
      <c r="N72" s="78"/>
    </row>
    <row r="73" spans="1:14" x14ac:dyDescent="0.2">
      <c r="A73" s="12" t="s">
        <v>4</v>
      </c>
      <c r="B73" s="44">
        <f t="shared" si="85"/>
        <v>2</v>
      </c>
      <c r="C73" s="43">
        <f t="shared" ref="C73" si="336">F159</f>
        <v>0.14299999999999999</v>
      </c>
      <c r="D73" s="44">
        <f t="shared" ref="D73:E73" si="337">I159</f>
        <v>16</v>
      </c>
      <c r="E73" s="43">
        <f t="shared" si="337"/>
        <v>0.51600000000000001</v>
      </c>
      <c r="F73" s="44">
        <f t="shared" ref="F73:G73" si="338">M159</f>
        <v>27</v>
      </c>
      <c r="G73" s="43">
        <f t="shared" si="338"/>
        <v>0.33300000000000002</v>
      </c>
      <c r="H73" s="44">
        <f t="shared" ref="H73:I73" si="339">Q159</f>
        <v>10</v>
      </c>
      <c r="I73" s="43">
        <f t="shared" si="339"/>
        <v>0.38500000000000001</v>
      </c>
      <c r="J73" s="44">
        <f t="shared" ref="J73:K73" si="340">U159</f>
        <v>55</v>
      </c>
      <c r="K73" s="43">
        <f t="shared" si="340"/>
        <v>0.36199999999999999</v>
      </c>
      <c r="L73" s="44"/>
      <c r="M73" s="84" t="s">
        <v>344</v>
      </c>
      <c r="N73" s="78"/>
    </row>
    <row r="74" spans="1:14" x14ac:dyDescent="0.2">
      <c r="A74" s="12" t="s">
        <v>5</v>
      </c>
      <c r="B74" s="44">
        <f t="shared" si="85"/>
        <v>0</v>
      </c>
      <c r="C74" s="43">
        <f t="shared" ref="C74" si="341">F160</f>
        <v>0</v>
      </c>
      <c r="D74" s="44">
        <f t="shared" ref="D74:E74" si="342">I160</f>
        <v>21</v>
      </c>
      <c r="E74" s="43">
        <f t="shared" si="342"/>
        <v>0.25600000000000001</v>
      </c>
      <c r="F74" s="44">
        <f t="shared" ref="F74:G74" si="343">M160</f>
        <v>8</v>
      </c>
      <c r="G74" s="43">
        <f t="shared" si="343"/>
        <v>9.6000000000000002E-2</v>
      </c>
      <c r="H74" s="44">
        <f t="shared" ref="H74:I74" si="344">Q160</f>
        <v>3</v>
      </c>
      <c r="I74" s="43">
        <f t="shared" si="344"/>
        <v>9.7000000000000003E-2</v>
      </c>
      <c r="J74" s="44">
        <f t="shared" ref="J74:K74" si="345">U160</f>
        <v>32</v>
      </c>
      <c r="K74" s="43">
        <f t="shared" si="345"/>
        <v>0.155</v>
      </c>
      <c r="L74" s="44"/>
      <c r="M74" s="84" t="s">
        <v>344</v>
      </c>
      <c r="N74" s="78"/>
    </row>
    <row r="75" spans="1:14" x14ac:dyDescent="0.2">
      <c r="A75" s="12" t="s">
        <v>124</v>
      </c>
      <c r="B75" s="44">
        <f t="shared" si="85"/>
        <v>1</v>
      </c>
      <c r="C75" s="43">
        <f t="shared" ref="C75" si="346">F161</f>
        <v>4.8000000000000001E-2</v>
      </c>
      <c r="D75" s="44">
        <f t="shared" ref="D75:E75" si="347">I161</f>
        <v>29</v>
      </c>
      <c r="E75" s="43">
        <f t="shared" si="347"/>
        <v>0.38700000000000001</v>
      </c>
      <c r="F75" s="44">
        <f t="shared" ref="F75:G75" si="348">M161</f>
        <v>44</v>
      </c>
      <c r="G75" s="43">
        <f t="shared" si="348"/>
        <v>0.49399999999999999</v>
      </c>
      <c r="H75" s="44">
        <f t="shared" ref="H75:I75" si="349">Q161</f>
        <v>24</v>
      </c>
      <c r="I75" s="43">
        <f t="shared" si="349"/>
        <v>0.46200000000000002</v>
      </c>
      <c r="J75" s="44">
        <f t="shared" ref="J75:K75" si="350">U161</f>
        <v>98</v>
      </c>
      <c r="K75" s="43">
        <f t="shared" si="350"/>
        <v>0.41399999999999998</v>
      </c>
      <c r="L75" s="44"/>
      <c r="M75" s="84" t="s">
        <v>344</v>
      </c>
      <c r="N75" s="78"/>
    </row>
    <row r="76" spans="1:14" x14ac:dyDescent="0.2">
      <c r="A76" s="12" t="s">
        <v>125</v>
      </c>
      <c r="B76" s="44">
        <f t="shared" si="85"/>
        <v>0</v>
      </c>
      <c r="C76" s="43">
        <f t="shared" ref="C76" si="351">F162</f>
        <v>0</v>
      </c>
      <c r="D76" s="44">
        <f t="shared" ref="D76:E76" si="352">I162</f>
        <v>1</v>
      </c>
      <c r="E76" s="43">
        <f t="shared" si="352"/>
        <v>1</v>
      </c>
      <c r="F76" s="44">
        <f t="shared" ref="F76:G76" si="353">M162</f>
        <v>6</v>
      </c>
      <c r="G76" s="43">
        <f t="shared" si="353"/>
        <v>1</v>
      </c>
      <c r="H76" s="44">
        <f t="shared" ref="H76:I76" si="354">Q162</f>
        <v>1</v>
      </c>
      <c r="I76" s="43">
        <f t="shared" si="354"/>
        <v>1</v>
      </c>
      <c r="J76" s="44">
        <f t="shared" ref="J76:K76" si="355">U162</f>
        <v>8</v>
      </c>
      <c r="K76" s="43">
        <f t="shared" si="355"/>
        <v>0.8</v>
      </c>
      <c r="L76" s="44"/>
      <c r="M76" s="84" t="s">
        <v>344</v>
      </c>
      <c r="N76" s="78"/>
    </row>
    <row r="77" spans="1:14" x14ac:dyDescent="0.2">
      <c r="A77" s="12" t="s">
        <v>126</v>
      </c>
      <c r="B77" s="44">
        <f t="shared" si="85"/>
        <v>3</v>
      </c>
      <c r="C77" s="43">
        <f t="shared" ref="C77" si="356">F163</f>
        <v>8.9999999999999993E-3</v>
      </c>
      <c r="D77" s="44">
        <f t="shared" ref="D77:E77" si="357">I163</f>
        <v>6</v>
      </c>
      <c r="E77" s="43">
        <f t="shared" si="357"/>
        <v>8.0000000000000002E-3</v>
      </c>
      <c r="F77" s="44">
        <f t="shared" ref="F77:G77" si="358">M163</f>
        <v>11</v>
      </c>
      <c r="G77" s="43">
        <f t="shared" si="358"/>
        <v>1.7000000000000001E-2</v>
      </c>
      <c r="H77" s="44">
        <f t="shared" ref="H77:I77" si="359">Q163</f>
        <v>12</v>
      </c>
      <c r="I77" s="43">
        <f t="shared" si="359"/>
        <v>4.1000000000000002E-2</v>
      </c>
      <c r="J77" s="44">
        <f t="shared" ref="J77:K77" si="360">U163</f>
        <v>32</v>
      </c>
      <c r="K77" s="43">
        <f t="shared" si="360"/>
        <v>1.6E-2</v>
      </c>
      <c r="L77" s="44"/>
      <c r="M77" s="84" t="s">
        <v>345</v>
      </c>
      <c r="N77" s="78"/>
    </row>
    <row r="78" spans="1:14" x14ac:dyDescent="0.2">
      <c r="A78" s="12" t="s">
        <v>8</v>
      </c>
      <c r="B78" s="44">
        <f t="shared" si="85"/>
        <v>0</v>
      </c>
      <c r="C78" s="43">
        <f t="shared" ref="C78" si="361">F164</f>
        <v>0</v>
      </c>
      <c r="D78" s="44">
        <f t="shared" ref="D78:E78" si="362">I164</f>
        <v>2</v>
      </c>
      <c r="E78" s="43">
        <f t="shared" si="362"/>
        <v>8.0000000000000002E-3</v>
      </c>
      <c r="F78" s="44">
        <f t="shared" ref="F78:G78" si="363">M164</f>
        <v>28</v>
      </c>
      <c r="G78" s="43">
        <f t="shared" si="363"/>
        <v>0.05</v>
      </c>
      <c r="H78" s="44">
        <f t="shared" ref="H78:I78" si="364">Q164</f>
        <v>90</v>
      </c>
      <c r="I78" s="43">
        <f t="shared" si="364"/>
        <v>0.29099999999999998</v>
      </c>
      <c r="J78" s="44">
        <f t="shared" ref="J78:K78" si="365">U164</f>
        <v>120</v>
      </c>
      <c r="K78" s="43">
        <f t="shared" si="365"/>
        <v>0.105</v>
      </c>
      <c r="L78" s="44"/>
      <c r="M78" s="84" t="s">
        <v>345</v>
      </c>
      <c r="N78" s="78"/>
    </row>
    <row r="79" spans="1:14" x14ac:dyDescent="0.2">
      <c r="A79" s="12" t="s">
        <v>6</v>
      </c>
      <c r="B79" s="44">
        <f t="shared" si="85"/>
        <v>1</v>
      </c>
      <c r="C79" s="43">
        <f t="shared" ref="C79" si="366">F165</f>
        <v>6.3E-2</v>
      </c>
      <c r="D79" s="44">
        <f t="shared" ref="D79:E79" si="367">I165</f>
        <v>36</v>
      </c>
      <c r="E79" s="43">
        <f t="shared" si="367"/>
        <v>0.5</v>
      </c>
      <c r="F79" s="44">
        <f t="shared" ref="F79:G79" si="368">M165</f>
        <v>31</v>
      </c>
      <c r="G79" s="43">
        <f t="shared" si="368"/>
        <v>0.24199999999999999</v>
      </c>
      <c r="H79" s="44">
        <f t="shared" ref="H79:I79" si="369">Q165</f>
        <v>29</v>
      </c>
      <c r="I79" s="43">
        <f t="shared" si="369"/>
        <v>0.28699999999999998</v>
      </c>
      <c r="J79" s="44">
        <f t="shared" ref="J79:K79" si="370">U165</f>
        <v>97</v>
      </c>
      <c r="K79" s="43">
        <f t="shared" si="370"/>
        <v>0.30599999999999999</v>
      </c>
      <c r="L79" s="44"/>
      <c r="M79" s="84" t="s">
        <v>344</v>
      </c>
      <c r="N79" s="78"/>
    </row>
    <row r="80" spans="1:14" x14ac:dyDescent="0.2">
      <c r="A80" s="12" t="s">
        <v>127</v>
      </c>
      <c r="B80" s="44">
        <f t="shared" si="85"/>
        <v>1</v>
      </c>
      <c r="C80" s="43">
        <f t="shared" ref="C80" si="371">F166</f>
        <v>3.5999999999999997E-2</v>
      </c>
      <c r="D80" s="44">
        <f t="shared" ref="D80:E80" si="372">I166</f>
        <v>13</v>
      </c>
      <c r="E80" s="43">
        <f t="shared" si="372"/>
        <v>4.7E-2</v>
      </c>
      <c r="F80" s="44">
        <f t="shared" ref="F80:G80" si="373">M166</f>
        <v>314</v>
      </c>
      <c r="G80" s="43">
        <f t="shared" si="373"/>
        <v>0.311</v>
      </c>
      <c r="H80" s="44">
        <f t="shared" ref="H80:I80" si="374">Q166</f>
        <v>771</v>
      </c>
      <c r="I80" s="43">
        <f t="shared" si="374"/>
        <v>0.60699999999999998</v>
      </c>
      <c r="J80" s="44">
        <f t="shared" ref="J80:K80" si="375">U166</f>
        <v>1099</v>
      </c>
      <c r="K80" s="43">
        <f t="shared" si="375"/>
        <v>0.42499999999999999</v>
      </c>
      <c r="L80" s="44"/>
      <c r="M80" s="84" t="s">
        <v>345</v>
      </c>
      <c r="N80" s="78"/>
    </row>
    <row r="81" spans="1:22" x14ac:dyDescent="0.2">
      <c r="A81" s="12" t="s">
        <v>128</v>
      </c>
      <c r="B81" s="44">
        <f t="shared" si="85"/>
        <v>1</v>
      </c>
      <c r="C81" s="43">
        <f t="shared" ref="C81" si="376">F167</f>
        <v>1E-3</v>
      </c>
      <c r="D81" s="44">
        <f t="shared" ref="D81:E81" si="377">I167</f>
        <v>3</v>
      </c>
      <c r="E81" s="43">
        <f t="shared" si="377"/>
        <v>2E-3</v>
      </c>
      <c r="F81" s="44">
        <f t="shared" ref="F81:G81" si="378">M167</f>
        <v>6</v>
      </c>
      <c r="G81" s="43">
        <f t="shared" si="378"/>
        <v>1.4999999999999999E-2</v>
      </c>
      <c r="H81" s="44">
        <f t="shared" ref="H81:I81" si="379">Q167</f>
        <v>4</v>
      </c>
      <c r="I81" s="43">
        <f t="shared" si="379"/>
        <v>6.0999999999999999E-2</v>
      </c>
      <c r="J81" s="44">
        <f t="shared" ref="J81:K81" si="380">U167</f>
        <v>14</v>
      </c>
      <c r="K81" s="43">
        <f t="shared" si="380"/>
        <v>5.0000000000000001E-3</v>
      </c>
      <c r="L81" s="44"/>
      <c r="M81" s="84" t="s">
        <v>345</v>
      </c>
      <c r="N81" s="78"/>
    </row>
    <row r="82" spans="1:22" x14ac:dyDescent="0.2">
      <c r="A82" s="12" t="s">
        <v>9</v>
      </c>
      <c r="B82" s="44">
        <f t="shared" ref="B82:B83" si="381">E168</f>
        <v>0</v>
      </c>
      <c r="C82" s="43">
        <f t="shared" ref="C82:C83" si="382">F168</f>
        <v>0</v>
      </c>
      <c r="D82" s="44">
        <f t="shared" ref="D82:E82" si="383">I168</f>
        <v>3</v>
      </c>
      <c r="E82" s="43">
        <f t="shared" si="383"/>
        <v>2.8000000000000001E-2</v>
      </c>
      <c r="F82" s="44">
        <f t="shared" ref="F82:G82" si="384">M168</f>
        <v>8</v>
      </c>
      <c r="G82" s="43">
        <f t="shared" si="384"/>
        <v>3.7999999999999999E-2</v>
      </c>
      <c r="H82" s="44">
        <f t="shared" ref="H82:I82" si="385">Q168</f>
        <v>5</v>
      </c>
      <c r="I82" s="43">
        <f t="shared" si="385"/>
        <v>6.0999999999999999E-2</v>
      </c>
      <c r="J82" s="44">
        <f t="shared" ref="J82:K82" si="386">U168</f>
        <v>16</v>
      </c>
      <c r="K82" s="43">
        <f t="shared" si="386"/>
        <v>3.7999999999999999E-2</v>
      </c>
      <c r="L82" s="44"/>
      <c r="M82" s="84" t="s">
        <v>345</v>
      </c>
      <c r="N82" s="78"/>
    </row>
    <row r="83" spans="1:22" x14ac:dyDescent="0.2">
      <c r="A83" s="12" t="s">
        <v>129</v>
      </c>
      <c r="B83" s="44">
        <f t="shared" si="381"/>
        <v>3</v>
      </c>
      <c r="C83" s="43">
        <f t="shared" si="382"/>
        <v>1</v>
      </c>
      <c r="D83" s="44">
        <f t="shared" ref="D83:E83" si="387">I169</f>
        <v>4</v>
      </c>
      <c r="E83" s="43">
        <f t="shared" si="387"/>
        <v>1</v>
      </c>
      <c r="F83" s="44">
        <f t="shared" ref="F83:G83" si="388">M169</f>
        <v>13</v>
      </c>
      <c r="G83" s="43">
        <f t="shared" si="388"/>
        <v>1</v>
      </c>
      <c r="H83" s="44">
        <f t="shared" ref="H83:I83" si="389">Q169</f>
        <v>2</v>
      </c>
      <c r="I83" s="43">
        <f t="shared" si="389"/>
        <v>1</v>
      </c>
      <c r="J83" s="44">
        <f t="shared" ref="J83:K83" si="390">U169</f>
        <v>22</v>
      </c>
      <c r="K83" s="43">
        <f t="shared" si="390"/>
        <v>1</v>
      </c>
      <c r="L83" s="44"/>
      <c r="M83" s="84" t="s">
        <v>344</v>
      </c>
      <c r="N83" s="78"/>
    </row>
    <row r="84" spans="1:22" ht="10.5" x14ac:dyDescent="0.25">
      <c r="A84" s="56" t="s">
        <v>37</v>
      </c>
      <c r="B84" s="44">
        <f t="shared" ref="B84" si="391">E170</f>
        <v>113</v>
      </c>
      <c r="C84" s="43">
        <f t="shared" ref="C84" si="392">F170</f>
        <v>8.9999999999999993E-3</v>
      </c>
      <c r="D84" s="44">
        <f t="shared" ref="D84" si="393">I170</f>
        <v>999</v>
      </c>
      <c r="E84" s="43">
        <f t="shared" ref="E84" si="394">J170</f>
        <v>4.1000000000000002E-2</v>
      </c>
      <c r="F84" s="44">
        <f t="shared" ref="F84" si="395">M170</f>
        <v>2510</v>
      </c>
      <c r="G84" s="43">
        <f t="shared" ref="G84" si="396">N170</f>
        <v>0.13100000000000001</v>
      </c>
      <c r="H84" s="44">
        <f t="shared" ref="H84" si="397">Q170</f>
        <v>2608</v>
      </c>
      <c r="I84" s="43">
        <f t="shared" ref="I84" si="398">R170</f>
        <v>0.26600000000000001</v>
      </c>
      <c r="J84" s="44">
        <f t="shared" ref="J84" si="399">U170</f>
        <v>6230</v>
      </c>
      <c r="K84" s="43">
        <f t="shared" ref="K84" si="400">V170</f>
        <v>9.4E-2</v>
      </c>
      <c r="L84" s="44"/>
      <c r="M84" s="231"/>
      <c r="N84" s="78"/>
    </row>
    <row r="85" spans="1:22" x14ac:dyDescent="0.2">
      <c r="M85" s="80"/>
    </row>
    <row r="86" spans="1:22" x14ac:dyDescent="0.2">
      <c r="B86" s="74">
        <f>SUM(B5:B83)</f>
        <v>113</v>
      </c>
      <c r="D86" s="74">
        <f>SUM(D5:D83)</f>
        <v>999</v>
      </c>
      <c r="F86" s="74">
        <f>SUM(F5:F83)</f>
        <v>2510</v>
      </c>
      <c r="H86" s="74">
        <f>SUM(H5:H83)</f>
        <v>2608</v>
      </c>
      <c r="J86" s="74">
        <f>SUM(J5:J83)</f>
        <v>6230</v>
      </c>
      <c r="M86" s="80"/>
    </row>
    <row r="87" spans="1:22" x14ac:dyDescent="0.2">
      <c r="A87" s="79" t="s">
        <v>467</v>
      </c>
    </row>
    <row r="88" spans="1:22" x14ac:dyDescent="0.2">
      <c r="C88" s="75" t="s">
        <v>55</v>
      </c>
      <c r="G88" s="75" t="s">
        <v>291</v>
      </c>
      <c r="K88" s="75" t="s">
        <v>292</v>
      </c>
      <c r="O88" s="77" t="s">
        <v>293</v>
      </c>
      <c r="S88" s="77" t="s">
        <v>37</v>
      </c>
    </row>
    <row r="89" spans="1:22" x14ac:dyDescent="0.2">
      <c r="C89" s="75" t="s">
        <v>440</v>
      </c>
      <c r="E89" s="75" t="s">
        <v>63</v>
      </c>
      <c r="G89" s="75" t="s">
        <v>440</v>
      </c>
      <c r="I89" s="75" t="s">
        <v>63</v>
      </c>
      <c r="K89" s="75" t="s">
        <v>440</v>
      </c>
      <c r="M89" s="76" t="s">
        <v>63</v>
      </c>
      <c r="O89" s="77" t="s">
        <v>440</v>
      </c>
      <c r="Q89" s="77" t="s">
        <v>63</v>
      </c>
      <c r="S89" s="77" t="s">
        <v>440</v>
      </c>
      <c r="U89" s="77" t="s">
        <v>63</v>
      </c>
    </row>
    <row r="90" spans="1:22" x14ac:dyDescent="0.2">
      <c r="C90" s="75" t="s">
        <v>39</v>
      </c>
      <c r="D90" s="74" t="s">
        <v>441</v>
      </c>
      <c r="E90" s="75" t="s">
        <v>39</v>
      </c>
      <c r="F90" s="74" t="s">
        <v>441</v>
      </c>
      <c r="G90" s="75" t="s">
        <v>39</v>
      </c>
      <c r="H90" s="74" t="s">
        <v>441</v>
      </c>
      <c r="I90" s="75" t="s">
        <v>39</v>
      </c>
      <c r="J90" s="74" t="s">
        <v>441</v>
      </c>
      <c r="K90" s="75" t="s">
        <v>39</v>
      </c>
      <c r="L90" s="226" t="s">
        <v>441</v>
      </c>
      <c r="M90" s="76" t="s">
        <v>39</v>
      </c>
      <c r="N90" s="77" t="s">
        <v>441</v>
      </c>
      <c r="O90" s="77" t="s">
        <v>39</v>
      </c>
      <c r="P90" s="77" t="s">
        <v>441</v>
      </c>
      <c r="Q90" s="77" t="s">
        <v>39</v>
      </c>
      <c r="R90" s="77" t="s">
        <v>441</v>
      </c>
      <c r="S90" s="77" t="s">
        <v>39</v>
      </c>
      <c r="T90" s="77" t="s">
        <v>441</v>
      </c>
      <c r="U90" s="77" t="s">
        <v>39</v>
      </c>
      <c r="V90" s="77" t="s">
        <v>441</v>
      </c>
    </row>
    <row r="91" spans="1:22" x14ac:dyDescent="0.2">
      <c r="A91" s="79">
        <v>20211</v>
      </c>
      <c r="B91" s="74" t="s">
        <v>64</v>
      </c>
      <c r="C91" s="44">
        <v>7</v>
      </c>
      <c r="D91" s="43">
        <v>1</v>
      </c>
      <c r="E91" s="44">
        <v>0</v>
      </c>
      <c r="F91" s="43">
        <v>0</v>
      </c>
      <c r="G91" s="44">
        <v>8</v>
      </c>
      <c r="H91" s="43">
        <v>0.57099999999999995</v>
      </c>
      <c r="I91" s="44">
        <v>6</v>
      </c>
      <c r="J91" s="43">
        <v>0.42899999999999999</v>
      </c>
      <c r="K91" s="44">
        <v>23</v>
      </c>
      <c r="L91" s="43">
        <v>0.65700000000000003</v>
      </c>
      <c r="M91" s="44">
        <v>12</v>
      </c>
      <c r="N91" s="43">
        <v>0.34300000000000003</v>
      </c>
      <c r="O91" s="44">
        <v>8</v>
      </c>
      <c r="P91" s="43">
        <v>0.72699999999999998</v>
      </c>
      <c r="Q91" s="44">
        <v>3</v>
      </c>
      <c r="R91" s="43">
        <v>0.27300000000000002</v>
      </c>
      <c r="S91" s="44">
        <v>46</v>
      </c>
      <c r="T91" s="43">
        <v>0.68700000000000006</v>
      </c>
      <c r="U91" s="44">
        <v>21</v>
      </c>
      <c r="V91" s="43">
        <v>0.313</v>
      </c>
    </row>
    <row r="92" spans="1:22" x14ac:dyDescent="0.2">
      <c r="B92" s="74" t="s">
        <v>65</v>
      </c>
      <c r="C92" s="44">
        <v>2</v>
      </c>
      <c r="D92" s="43">
        <v>0.66700000000000004</v>
      </c>
      <c r="E92" s="44">
        <v>1</v>
      </c>
      <c r="F92" s="43">
        <v>0.33300000000000002</v>
      </c>
      <c r="G92" s="44">
        <v>17</v>
      </c>
      <c r="H92" s="43">
        <v>0.60699999999999998</v>
      </c>
      <c r="I92" s="44">
        <v>11</v>
      </c>
      <c r="J92" s="43">
        <v>0.39300000000000002</v>
      </c>
      <c r="K92" s="44">
        <v>16</v>
      </c>
      <c r="L92" s="43">
        <v>0.36399999999999999</v>
      </c>
      <c r="M92" s="44">
        <v>28</v>
      </c>
      <c r="N92" s="43">
        <v>0.63600000000000001</v>
      </c>
      <c r="O92" s="44">
        <v>4</v>
      </c>
      <c r="P92" s="43">
        <v>0.26700000000000002</v>
      </c>
      <c r="Q92" s="44">
        <v>11</v>
      </c>
      <c r="R92" s="43">
        <v>0.73299999999999998</v>
      </c>
      <c r="S92" s="44">
        <v>39</v>
      </c>
      <c r="T92" s="43">
        <v>0.433</v>
      </c>
      <c r="U92" s="44">
        <v>51</v>
      </c>
      <c r="V92" s="43">
        <v>0.56699999999999995</v>
      </c>
    </row>
    <row r="93" spans="1:22" x14ac:dyDescent="0.2">
      <c r="B93" s="74" t="s">
        <v>0</v>
      </c>
      <c r="C93" s="44">
        <v>42</v>
      </c>
      <c r="D93" s="43">
        <v>0.93300000000000005</v>
      </c>
      <c r="E93" s="44">
        <v>3</v>
      </c>
      <c r="F93" s="43">
        <v>6.7000000000000004E-2</v>
      </c>
      <c r="G93" s="44">
        <v>142</v>
      </c>
      <c r="H93" s="43">
        <v>0.66700000000000004</v>
      </c>
      <c r="I93" s="44">
        <v>71</v>
      </c>
      <c r="J93" s="43">
        <v>0.33300000000000002</v>
      </c>
      <c r="K93" s="44">
        <v>265</v>
      </c>
      <c r="L93" s="43">
        <v>0.55700000000000005</v>
      </c>
      <c r="M93" s="44">
        <v>211</v>
      </c>
      <c r="N93" s="43">
        <v>0.443</v>
      </c>
      <c r="O93" s="44">
        <v>166</v>
      </c>
      <c r="P93" s="43">
        <v>0.58899999999999997</v>
      </c>
      <c r="Q93" s="44">
        <v>116</v>
      </c>
      <c r="R93" s="43">
        <v>0.41099999999999998</v>
      </c>
      <c r="S93" s="44">
        <v>615</v>
      </c>
      <c r="T93" s="43">
        <v>0.60499999999999998</v>
      </c>
      <c r="U93" s="44">
        <v>401</v>
      </c>
      <c r="V93" s="43">
        <v>0.39500000000000002</v>
      </c>
    </row>
    <row r="94" spans="1:22" x14ac:dyDescent="0.2">
      <c r="B94" s="74" t="s">
        <v>66</v>
      </c>
      <c r="C94" s="44">
        <v>146</v>
      </c>
      <c r="D94" s="43">
        <v>0.96099999999999997</v>
      </c>
      <c r="E94" s="44">
        <v>6</v>
      </c>
      <c r="F94" s="43">
        <v>3.9E-2</v>
      </c>
      <c r="G94" s="44">
        <v>480</v>
      </c>
      <c r="H94" s="43">
        <v>0.99399999999999999</v>
      </c>
      <c r="I94" s="44">
        <v>3</v>
      </c>
      <c r="J94" s="43">
        <v>6.0000000000000001E-3</v>
      </c>
      <c r="K94" s="44">
        <v>477</v>
      </c>
      <c r="L94" s="43">
        <v>0.97099999999999997</v>
      </c>
      <c r="M94" s="44">
        <v>14</v>
      </c>
      <c r="N94" s="43">
        <v>2.9000000000000001E-2</v>
      </c>
      <c r="O94" s="44">
        <v>155</v>
      </c>
      <c r="P94" s="43">
        <v>0.92800000000000005</v>
      </c>
      <c r="Q94" s="44">
        <v>12</v>
      </c>
      <c r="R94" s="43">
        <v>7.1999999999999995E-2</v>
      </c>
      <c r="S94" s="44">
        <v>1258</v>
      </c>
      <c r="T94" s="43">
        <v>0.97299999999999998</v>
      </c>
      <c r="U94" s="44">
        <v>35</v>
      </c>
      <c r="V94" s="43">
        <v>2.7E-2</v>
      </c>
    </row>
    <row r="95" spans="1:22" x14ac:dyDescent="0.2">
      <c r="B95" s="74" t="s">
        <v>67</v>
      </c>
      <c r="C95" s="44">
        <v>8</v>
      </c>
      <c r="D95" s="43">
        <v>1</v>
      </c>
      <c r="E95" s="44">
        <v>0</v>
      </c>
      <c r="F95" s="43">
        <v>0</v>
      </c>
      <c r="G95" s="44">
        <v>39</v>
      </c>
      <c r="H95" s="43">
        <v>0.88600000000000001</v>
      </c>
      <c r="I95" s="44">
        <v>5</v>
      </c>
      <c r="J95" s="43">
        <v>0.114</v>
      </c>
      <c r="K95" s="44">
        <v>67</v>
      </c>
      <c r="L95" s="43">
        <v>0.79800000000000004</v>
      </c>
      <c r="M95" s="44">
        <v>17</v>
      </c>
      <c r="N95" s="43">
        <v>0.20200000000000001</v>
      </c>
      <c r="O95" s="44">
        <v>38</v>
      </c>
      <c r="P95" s="43">
        <v>0.84399999999999997</v>
      </c>
      <c r="Q95" s="44">
        <v>7</v>
      </c>
      <c r="R95" s="43">
        <v>0.156</v>
      </c>
      <c r="S95" s="44">
        <v>152</v>
      </c>
      <c r="T95" s="43">
        <v>0.84</v>
      </c>
      <c r="U95" s="44">
        <v>29</v>
      </c>
      <c r="V95" s="43">
        <v>0.16</v>
      </c>
    </row>
    <row r="96" spans="1:22" x14ac:dyDescent="0.2">
      <c r="B96" s="74" t="s">
        <v>68</v>
      </c>
      <c r="C96" s="44">
        <v>7</v>
      </c>
      <c r="D96" s="43">
        <v>1</v>
      </c>
      <c r="E96" s="44">
        <v>0</v>
      </c>
      <c r="F96" s="43">
        <v>0</v>
      </c>
      <c r="G96" s="44">
        <v>52</v>
      </c>
      <c r="H96" s="43">
        <v>0.92900000000000005</v>
      </c>
      <c r="I96" s="44">
        <v>4</v>
      </c>
      <c r="J96" s="43">
        <v>7.0999999999999994E-2</v>
      </c>
      <c r="K96" s="44">
        <v>98</v>
      </c>
      <c r="L96" s="43">
        <v>0.79700000000000004</v>
      </c>
      <c r="M96" s="44">
        <v>25</v>
      </c>
      <c r="N96" s="43">
        <v>0.20300000000000001</v>
      </c>
      <c r="O96" s="44">
        <v>56</v>
      </c>
      <c r="P96" s="43">
        <v>0.72699999999999998</v>
      </c>
      <c r="Q96" s="44">
        <v>21</v>
      </c>
      <c r="R96" s="43">
        <v>0.27300000000000002</v>
      </c>
      <c r="S96" s="44">
        <v>213</v>
      </c>
      <c r="T96" s="43">
        <v>0.81</v>
      </c>
      <c r="U96" s="44">
        <v>50</v>
      </c>
      <c r="V96" s="43">
        <v>0.19</v>
      </c>
    </row>
    <row r="97" spans="2:22" x14ac:dyDescent="0.2">
      <c r="B97" s="74" t="s">
        <v>69</v>
      </c>
      <c r="C97" s="44">
        <v>71</v>
      </c>
      <c r="D97" s="43">
        <v>1</v>
      </c>
      <c r="E97" s="44">
        <v>0</v>
      </c>
      <c r="F97" s="43">
        <v>0</v>
      </c>
      <c r="G97" s="44">
        <v>328</v>
      </c>
      <c r="H97" s="43">
        <v>1</v>
      </c>
      <c r="I97" s="44">
        <v>0</v>
      </c>
      <c r="J97" s="43">
        <v>0</v>
      </c>
      <c r="K97" s="44">
        <v>244</v>
      </c>
      <c r="L97" s="43">
        <v>0.996</v>
      </c>
      <c r="M97" s="44">
        <v>1</v>
      </c>
      <c r="N97" s="43">
        <v>4.0000000000000001E-3</v>
      </c>
      <c r="O97" s="44">
        <v>185</v>
      </c>
      <c r="P97" s="43">
        <v>0.995</v>
      </c>
      <c r="Q97" s="44">
        <v>1</v>
      </c>
      <c r="R97" s="43">
        <v>5.0000000000000001E-3</v>
      </c>
      <c r="S97" s="44">
        <v>828</v>
      </c>
      <c r="T97" s="43">
        <v>0.998</v>
      </c>
      <c r="U97" s="44">
        <v>2</v>
      </c>
      <c r="V97" s="43">
        <v>2E-3</v>
      </c>
    </row>
    <row r="98" spans="2:22" x14ac:dyDescent="0.2">
      <c r="B98" s="74" t="s">
        <v>70</v>
      </c>
      <c r="C98" s="44">
        <v>5</v>
      </c>
      <c r="D98" s="43">
        <v>1</v>
      </c>
      <c r="E98" s="44">
        <v>0</v>
      </c>
      <c r="F98" s="43">
        <v>0</v>
      </c>
      <c r="G98" s="44">
        <v>21</v>
      </c>
      <c r="H98" s="43">
        <v>0.7</v>
      </c>
      <c r="I98" s="44">
        <v>9</v>
      </c>
      <c r="J98" s="43">
        <v>0.3</v>
      </c>
      <c r="K98" s="44">
        <v>24</v>
      </c>
      <c r="L98" s="43">
        <v>0.77400000000000002</v>
      </c>
      <c r="M98" s="44">
        <v>7</v>
      </c>
      <c r="N98" s="43">
        <v>0.22600000000000001</v>
      </c>
      <c r="O98" s="44">
        <v>7</v>
      </c>
      <c r="P98" s="43">
        <v>0.5</v>
      </c>
      <c r="Q98" s="44">
        <v>7</v>
      </c>
      <c r="R98" s="43">
        <v>0.5</v>
      </c>
      <c r="S98" s="44">
        <v>57</v>
      </c>
      <c r="T98" s="43">
        <v>0.71299999999999997</v>
      </c>
      <c r="U98" s="44">
        <v>23</v>
      </c>
      <c r="V98" s="43">
        <v>0.28699999999999998</v>
      </c>
    </row>
    <row r="99" spans="2:22" x14ac:dyDescent="0.2">
      <c r="B99" s="74" t="s">
        <v>71</v>
      </c>
      <c r="C99" s="44">
        <v>566</v>
      </c>
      <c r="D99" s="43">
        <v>1</v>
      </c>
      <c r="E99" s="44">
        <v>0</v>
      </c>
      <c r="F99" s="43">
        <v>0</v>
      </c>
      <c r="G99" s="44">
        <v>987</v>
      </c>
      <c r="H99" s="43">
        <v>0.98899999999999999</v>
      </c>
      <c r="I99" s="44">
        <v>11</v>
      </c>
      <c r="J99" s="43">
        <v>1.0999999999999999E-2</v>
      </c>
      <c r="K99" s="44">
        <v>440</v>
      </c>
      <c r="L99" s="43">
        <v>0.995</v>
      </c>
      <c r="M99" s="44">
        <v>2</v>
      </c>
      <c r="N99" s="43">
        <v>5.0000000000000001E-3</v>
      </c>
      <c r="O99" s="44">
        <v>283</v>
      </c>
      <c r="P99" s="43">
        <v>0.996</v>
      </c>
      <c r="Q99" s="44">
        <v>1</v>
      </c>
      <c r="R99" s="43">
        <v>4.0000000000000001E-3</v>
      </c>
      <c r="S99" s="44">
        <v>2276</v>
      </c>
      <c r="T99" s="43">
        <v>0.99399999999999999</v>
      </c>
      <c r="U99" s="44">
        <v>14</v>
      </c>
      <c r="V99" s="43">
        <v>6.0000000000000001E-3</v>
      </c>
    </row>
    <row r="100" spans="2:22" x14ac:dyDescent="0.2">
      <c r="B100" s="74" t="s">
        <v>72</v>
      </c>
      <c r="C100" s="44">
        <v>54</v>
      </c>
      <c r="D100" s="43">
        <v>0.98199999999999998</v>
      </c>
      <c r="E100" s="44">
        <v>1</v>
      </c>
      <c r="F100" s="43">
        <v>1.7999999999999999E-2</v>
      </c>
      <c r="G100" s="44">
        <v>235</v>
      </c>
      <c r="H100" s="43">
        <v>0.93300000000000005</v>
      </c>
      <c r="I100" s="44">
        <v>17</v>
      </c>
      <c r="J100" s="43">
        <v>6.7000000000000004E-2</v>
      </c>
      <c r="K100" s="44">
        <v>477</v>
      </c>
      <c r="L100" s="43">
        <v>0.82099999999999995</v>
      </c>
      <c r="M100" s="44">
        <v>104</v>
      </c>
      <c r="N100" s="43">
        <v>0.17899999999999999</v>
      </c>
      <c r="O100" s="44">
        <v>139</v>
      </c>
      <c r="P100" s="43">
        <v>0.76400000000000001</v>
      </c>
      <c r="Q100" s="44">
        <v>43</v>
      </c>
      <c r="R100" s="43">
        <v>0.23599999999999999</v>
      </c>
      <c r="S100" s="44">
        <v>905</v>
      </c>
      <c r="T100" s="43">
        <v>0.84599999999999997</v>
      </c>
      <c r="U100" s="44">
        <v>165</v>
      </c>
      <c r="V100" s="43">
        <v>0.154</v>
      </c>
    </row>
    <row r="101" spans="2:22" x14ac:dyDescent="0.2">
      <c r="B101" s="74" t="s">
        <v>73</v>
      </c>
      <c r="C101" s="44">
        <v>0</v>
      </c>
      <c r="D101" s="43">
        <v>0</v>
      </c>
      <c r="E101" s="44">
        <v>2</v>
      </c>
      <c r="F101" s="43">
        <v>1</v>
      </c>
      <c r="G101" s="44">
        <v>0</v>
      </c>
      <c r="H101" s="43">
        <v>0</v>
      </c>
      <c r="I101" s="44">
        <v>0</v>
      </c>
      <c r="J101" s="43">
        <v>0</v>
      </c>
      <c r="K101" s="44">
        <v>1</v>
      </c>
      <c r="L101" s="43">
        <v>0.1</v>
      </c>
      <c r="M101" s="44">
        <v>9</v>
      </c>
      <c r="N101" s="43">
        <v>0.9</v>
      </c>
      <c r="O101" s="44">
        <v>0</v>
      </c>
      <c r="P101" s="43">
        <v>0</v>
      </c>
      <c r="Q101" s="44">
        <v>2</v>
      </c>
      <c r="R101" s="43">
        <v>1</v>
      </c>
      <c r="S101" s="44">
        <v>1</v>
      </c>
      <c r="T101" s="43">
        <v>7.0999999999999994E-2</v>
      </c>
      <c r="U101" s="44">
        <v>13</v>
      </c>
      <c r="V101" s="43">
        <v>0.92900000000000005</v>
      </c>
    </row>
    <row r="102" spans="2:22" x14ac:dyDescent="0.2">
      <c r="B102" s="74" t="s">
        <v>74</v>
      </c>
      <c r="C102" s="44">
        <v>9</v>
      </c>
      <c r="D102" s="43">
        <v>0.9</v>
      </c>
      <c r="E102" s="44">
        <v>1</v>
      </c>
      <c r="F102" s="43">
        <v>0.1</v>
      </c>
      <c r="G102" s="44">
        <v>29</v>
      </c>
      <c r="H102" s="43">
        <v>0.57999999999999996</v>
      </c>
      <c r="I102" s="44">
        <v>21</v>
      </c>
      <c r="J102" s="43">
        <v>0.42</v>
      </c>
      <c r="K102" s="44">
        <v>47</v>
      </c>
      <c r="L102" s="43">
        <v>0.59499999999999997</v>
      </c>
      <c r="M102" s="44">
        <v>32</v>
      </c>
      <c r="N102" s="43">
        <v>0.40500000000000003</v>
      </c>
      <c r="O102" s="44">
        <v>19</v>
      </c>
      <c r="P102" s="43">
        <v>0.67900000000000005</v>
      </c>
      <c r="Q102" s="44">
        <v>9</v>
      </c>
      <c r="R102" s="43">
        <v>0.32100000000000001</v>
      </c>
      <c r="S102" s="44">
        <v>104</v>
      </c>
      <c r="T102" s="43">
        <v>0.623</v>
      </c>
      <c r="U102" s="44">
        <v>63</v>
      </c>
      <c r="V102" s="43">
        <v>0.377</v>
      </c>
    </row>
    <row r="103" spans="2:22" x14ac:dyDescent="0.2">
      <c r="B103" s="74" t="s">
        <v>75</v>
      </c>
      <c r="C103" s="44">
        <v>5</v>
      </c>
      <c r="D103" s="43">
        <v>1</v>
      </c>
      <c r="E103" s="44">
        <v>0</v>
      </c>
      <c r="F103" s="43">
        <v>0</v>
      </c>
      <c r="G103" s="44">
        <v>67</v>
      </c>
      <c r="H103" s="43">
        <v>0.98499999999999999</v>
      </c>
      <c r="I103" s="44">
        <v>1</v>
      </c>
      <c r="J103" s="43">
        <v>1.4999999999999999E-2</v>
      </c>
      <c r="K103" s="44">
        <v>300</v>
      </c>
      <c r="L103" s="43">
        <v>0.88200000000000001</v>
      </c>
      <c r="M103" s="44">
        <v>40</v>
      </c>
      <c r="N103" s="43">
        <v>0.11799999999999999</v>
      </c>
      <c r="O103" s="44">
        <v>132</v>
      </c>
      <c r="P103" s="43">
        <v>0.59499999999999997</v>
      </c>
      <c r="Q103" s="44">
        <v>90</v>
      </c>
      <c r="R103" s="43">
        <v>0.40500000000000003</v>
      </c>
      <c r="S103" s="44">
        <v>504</v>
      </c>
      <c r="T103" s="43">
        <v>0.79400000000000004</v>
      </c>
      <c r="U103" s="44">
        <v>131</v>
      </c>
      <c r="V103" s="43">
        <v>0.20599999999999999</v>
      </c>
    </row>
    <row r="104" spans="2:22" x14ac:dyDescent="0.2">
      <c r="B104" s="74" t="s">
        <v>76</v>
      </c>
      <c r="C104" s="44">
        <v>31</v>
      </c>
      <c r="D104" s="43">
        <v>1</v>
      </c>
      <c r="E104" s="44">
        <v>0</v>
      </c>
      <c r="F104" s="43">
        <v>0</v>
      </c>
      <c r="G104" s="44">
        <v>143</v>
      </c>
      <c r="H104" s="43">
        <v>0.97299999999999998</v>
      </c>
      <c r="I104" s="44">
        <v>4</v>
      </c>
      <c r="J104" s="43">
        <v>2.7E-2</v>
      </c>
      <c r="K104" s="44">
        <v>752</v>
      </c>
      <c r="L104" s="43">
        <v>0.90200000000000002</v>
      </c>
      <c r="M104" s="44">
        <v>82</v>
      </c>
      <c r="N104" s="43">
        <v>9.8000000000000004E-2</v>
      </c>
      <c r="O104" s="44">
        <v>477</v>
      </c>
      <c r="P104" s="43">
        <v>0.77100000000000002</v>
      </c>
      <c r="Q104" s="44">
        <v>142</v>
      </c>
      <c r="R104" s="43">
        <v>0.22900000000000001</v>
      </c>
      <c r="S104" s="44">
        <v>1403</v>
      </c>
      <c r="T104" s="43">
        <v>0.86</v>
      </c>
      <c r="U104" s="44">
        <v>228</v>
      </c>
      <c r="V104" s="43">
        <v>0.14000000000000001</v>
      </c>
    </row>
    <row r="105" spans="2:22" x14ac:dyDescent="0.2">
      <c r="B105" s="74" t="s">
        <v>77</v>
      </c>
      <c r="C105" s="44">
        <v>2</v>
      </c>
      <c r="D105" s="43">
        <v>1</v>
      </c>
      <c r="E105" s="44">
        <v>0</v>
      </c>
      <c r="F105" s="43">
        <v>0</v>
      </c>
      <c r="G105" s="44">
        <v>3</v>
      </c>
      <c r="H105" s="43">
        <v>0.2</v>
      </c>
      <c r="I105" s="44">
        <v>12</v>
      </c>
      <c r="J105" s="43">
        <v>0.8</v>
      </c>
      <c r="K105" s="44">
        <v>1</v>
      </c>
      <c r="L105" s="43">
        <v>3.3000000000000002E-2</v>
      </c>
      <c r="M105" s="44">
        <v>29</v>
      </c>
      <c r="N105" s="43">
        <v>0.96699999999999997</v>
      </c>
      <c r="O105" s="44">
        <v>0</v>
      </c>
      <c r="P105" s="43">
        <v>0</v>
      </c>
      <c r="Q105" s="44">
        <v>3</v>
      </c>
      <c r="R105" s="43">
        <v>1</v>
      </c>
      <c r="S105" s="44">
        <v>6</v>
      </c>
      <c r="T105" s="43">
        <v>0.12</v>
      </c>
      <c r="U105" s="44">
        <v>44</v>
      </c>
      <c r="V105" s="43">
        <v>0.88</v>
      </c>
    </row>
    <row r="106" spans="2:22" x14ac:dyDescent="0.2">
      <c r="B106" s="74" t="s">
        <v>78</v>
      </c>
      <c r="C106" s="44">
        <v>8</v>
      </c>
      <c r="D106" s="43">
        <v>1</v>
      </c>
      <c r="E106" s="44">
        <v>0</v>
      </c>
      <c r="F106" s="43">
        <v>0</v>
      </c>
      <c r="G106" s="44">
        <v>16</v>
      </c>
      <c r="H106" s="43">
        <v>0.88900000000000001</v>
      </c>
      <c r="I106" s="44">
        <v>2</v>
      </c>
      <c r="J106" s="43">
        <v>0.111</v>
      </c>
      <c r="K106" s="44">
        <v>33</v>
      </c>
      <c r="L106" s="43">
        <v>0.623</v>
      </c>
      <c r="M106" s="44">
        <v>20</v>
      </c>
      <c r="N106" s="43">
        <v>0.377</v>
      </c>
      <c r="O106" s="44">
        <v>6</v>
      </c>
      <c r="P106" s="43">
        <v>0.5</v>
      </c>
      <c r="Q106" s="44">
        <v>6</v>
      </c>
      <c r="R106" s="43">
        <v>0.5</v>
      </c>
      <c r="S106" s="44">
        <v>63</v>
      </c>
      <c r="T106" s="43">
        <v>0.69199999999999995</v>
      </c>
      <c r="U106" s="44">
        <v>28</v>
      </c>
      <c r="V106" s="43">
        <v>0.308</v>
      </c>
    </row>
    <row r="107" spans="2:22" x14ac:dyDescent="0.2">
      <c r="B107" s="74" t="s">
        <v>79</v>
      </c>
      <c r="C107" s="44">
        <v>1</v>
      </c>
      <c r="D107" s="43">
        <v>1</v>
      </c>
      <c r="E107" s="44">
        <v>0</v>
      </c>
      <c r="F107" s="43">
        <v>0</v>
      </c>
      <c r="G107" s="44">
        <v>7</v>
      </c>
      <c r="H107" s="43">
        <v>0.5</v>
      </c>
      <c r="I107" s="44">
        <v>7</v>
      </c>
      <c r="J107" s="43">
        <v>0.5</v>
      </c>
      <c r="K107" s="44">
        <v>12</v>
      </c>
      <c r="L107" s="43">
        <v>0.41399999999999998</v>
      </c>
      <c r="M107" s="44">
        <v>17</v>
      </c>
      <c r="N107" s="43">
        <v>0.58599999999999997</v>
      </c>
      <c r="O107" s="44">
        <v>4</v>
      </c>
      <c r="P107" s="43">
        <v>0.308</v>
      </c>
      <c r="Q107" s="44">
        <v>9</v>
      </c>
      <c r="R107" s="43">
        <v>0.69199999999999995</v>
      </c>
      <c r="S107" s="44">
        <v>24</v>
      </c>
      <c r="T107" s="43">
        <v>0.42099999999999999</v>
      </c>
      <c r="U107" s="44">
        <v>33</v>
      </c>
      <c r="V107" s="43">
        <v>0.57899999999999996</v>
      </c>
    </row>
    <row r="108" spans="2:22" x14ac:dyDescent="0.2">
      <c r="B108" s="74" t="s">
        <v>80</v>
      </c>
      <c r="C108" s="44">
        <v>351</v>
      </c>
      <c r="D108" s="43">
        <v>0.98899999999999999</v>
      </c>
      <c r="E108" s="44">
        <v>4</v>
      </c>
      <c r="F108" s="43">
        <v>1.0999999999999999E-2</v>
      </c>
      <c r="G108" s="44">
        <v>924</v>
      </c>
      <c r="H108" s="43">
        <v>0.98599999999999999</v>
      </c>
      <c r="I108" s="44">
        <v>13</v>
      </c>
      <c r="J108" s="43">
        <v>1.4E-2</v>
      </c>
      <c r="K108" s="44">
        <v>523</v>
      </c>
      <c r="L108" s="43">
        <v>0.96</v>
      </c>
      <c r="M108" s="44">
        <v>22</v>
      </c>
      <c r="N108" s="43">
        <v>0.04</v>
      </c>
      <c r="O108" s="44">
        <v>82</v>
      </c>
      <c r="P108" s="43">
        <v>0.92100000000000004</v>
      </c>
      <c r="Q108" s="44">
        <v>7</v>
      </c>
      <c r="R108" s="43">
        <v>7.9000000000000001E-2</v>
      </c>
      <c r="S108" s="44">
        <v>1880</v>
      </c>
      <c r="T108" s="43">
        <v>0.97599999999999998</v>
      </c>
      <c r="U108" s="44">
        <v>46</v>
      </c>
      <c r="V108" s="43">
        <v>2.4E-2</v>
      </c>
    </row>
    <row r="109" spans="2:22" x14ac:dyDescent="0.2">
      <c r="B109" s="74" t="s">
        <v>81</v>
      </c>
      <c r="C109" s="44">
        <v>14</v>
      </c>
      <c r="D109" s="43">
        <v>0.93300000000000005</v>
      </c>
      <c r="E109" s="44">
        <v>1</v>
      </c>
      <c r="F109" s="43">
        <v>6.7000000000000004E-2</v>
      </c>
      <c r="G109" s="44">
        <v>41</v>
      </c>
      <c r="H109" s="43">
        <v>0.77400000000000002</v>
      </c>
      <c r="I109" s="44">
        <v>12</v>
      </c>
      <c r="J109" s="43">
        <v>0.22600000000000001</v>
      </c>
      <c r="K109" s="44">
        <v>65</v>
      </c>
      <c r="L109" s="43">
        <v>0.63100000000000001</v>
      </c>
      <c r="M109" s="44">
        <v>38</v>
      </c>
      <c r="N109" s="43">
        <v>0.36899999999999999</v>
      </c>
      <c r="O109" s="44">
        <v>24</v>
      </c>
      <c r="P109" s="43">
        <v>0.53300000000000003</v>
      </c>
      <c r="Q109" s="44">
        <v>21</v>
      </c>
      <c r="R109" s="43">
        <v>0.46700000000000003</v>
      </c>
      <c r="S109" s="44">
        <v>144</v>
      </c>
      <c r="T109" s="43">
        <v>0.66700000000000004</v>
      </c>
      <c r="U109" s="44">
        <v>72</v>
      </c>
      <c r="V109" s="43">
        <v>0.33300000000000002</v>
      </c>
    </row>
    <row r="110" spans="2:22" x14ac:dyDescent="0.2">
      <c r="B110" s="74" t="s">
        <v>10</v>
      </c>
      <c r="C110" s="44">
        <v>129</v>
      </c>
      <c r="D110" s="43">
        <v>0.98499999999999999</v>
      </c>
      <c r="E110" s="44">
        <v>2</v>
      </c>
      <c r="F110" s="43">
        <v>1.4999999999999999E-2</v>
      </c>
      <c r="G110" s="44">
        <v>204</v>
      </c>
      <c r="H110" s="43">
        <v>0.94899999999999995</v>
      </c>
      <c r="I110" s="44">
        <v>11</v>
      </c>
      <c r="J110" s="43">
        <v>5.0999999999999997E-2</v>
      </c>
      <c r="K110" s="44">
        <v>392</v>
      </c>
      <c r="L110" s="43">
        <v>0.93600000000000005</v>
      </c>
      <c r="M110" s="44">
        <v>27</v>
      </c>
      <c r="N110" s="43">
        <v>6.4000000000000001E-2</v>
      </c>
      <c r="O110" s="44">
        <v>110</v>
      </c>
      <c r="P110" s="43">
        <v>0.88700000000000001</v>
      </c>
      <c r="Q110" s="44">
        <v>14</v>
      </c>
      <c r="R110" s="43">
        <v>0.113</v>
      </c>
      <c r="S110" s="44">
        <v>835</v>
      </c>
      <c r="T110" s="43">
        <v>0.93899999999999995</v>
      </c>
      <c r="U110" s="44">
        <v>54</v>
      </c>
      <c r="V110" s="43">
        <v>6.0999999999999999E-2</v>
      </c>
    </row>
    <row r="111" spans="2:22" x14ac:dyDescent="0.2">
      <c r="B111" s="74" t="s">
        <v>82</v>
      </c>
      <c r="C111" s="44">
        <v>0</v>
      </c>
      <c r="D111" s="43">
        <v>0</v>
      </c>
      <c r="E111" s="44">
        <v>0</v>
      </c>
      <c r="F111" s="43">
        <v>0</v>
      </c>
      <c r="G111" s="44">
        <v>0</v>
      </c>
      <c r="H111" s="43">
        <v>0</v>
      </c>
      <c r="I111" s="44">
        <v>7</v>
      </c>
      <c r="J111" s="43">
        <v>1</v>
      </c>
      <c r="K111" s="44">
        <v>0</v>
      </c>
      <c r="L111" s="43">
        <v>0</v>
      </c>
      <c r="M111" s="44">
        <v>18</v>
      </c>
      <c r="N111" s="43">
        <v>1</v>
      </c>
      <c r="O111" s="44">
        <v>0</v>
      </c>
      <c r="P111" s="43">
        <v>0</v>
      </c>
      <c r="Q111" s="44">
        <v>6</v>
      </c>
      <c r="R111" s="43">
        <v>1</v>
      </c>
      <c r="S111" s="44">
        <v>0</v>
      </c>
      <c r="T111" s="43">
        <v>0</v>
      </c>
      <c r="U111" s="44">
        <v>31</v>
      </c>
      <c r="V111" s="43">
        <v>1</v>
      </c>
    </row>
    <row r="112" spans="2:22" x14ac:dyDescent="0.2">
      <c r="B112" s="74" t="s">
        <v>83</v>
      </c>
      <c r="C112" s="44">
        <v>566</v>
      </c>
      <c r="D112" s="43">
        <v>0.99</v>
      </c>
      <c r="E112" s="44">
        <v>6</v>
      </c>
      <c r="F112" s="43">
        <v>0.01</v>
      </c>
      <c r="G112" s="44">
        <v>1270</v>
      </c>
      <c r="H112" s="43">
        <v>0.995</v>
      </c>
      <c r="I112" s="44">
        <v>7</v>
      </c>
      <c r="J112" s="43">
        <v>5.0000000000000001E-3</v>
      </c>
      <c r="K112" s="44">
        <v>526</v>
      </c>
      <c r="L112" s="43">
        <v>0.98899999999999999</v>
      </c>
      <c r="M112" s="44">
        <v>6</v>
      </c>
      <c r="N112" s="43">
        <v>1.0999999999999999E-2</v>
      </c>
      <c r="O112" s="44">
        <v>220</v>
      </c>
      <c r="P112" s="43">
        <v>0.97799999999999998</v>
      </c>
      <c r="Q112" s="44">
        <v>5</v>
      </c>
      <c r="R112" s="43">
        <v>2.1999999999999999E-2</v>
      </c>
      <c r="S112" s="44">
        <v>2582</v>
      </c>
      <c r="T112" s="43">
        <v>0.99099999999999999</v>
      </c>
      <c r="U112" s="44">
        <v>24</v>
      </c>
      <c r="V112" s="43">
        <v>8.9999999999999993E-3</v>
      </c>
    </row>
    <row r="113" spans="2:22" x14ac:dyDescent="0.2">
      <c r="B113" s="74" t="s">
        <v>84</v>
      </c>
      <c r="C113" s="44">
        <v>3</v>
      </c>
      <c r="D113" s="43">
        <v>1</v>
      </c>
      <c r="E113" s="44">
        <v>0</v>
      </c>
      <c r="F113" s="43">
        <v>0</v>
      </c>
      <c r="G113" s="44">
        <v>23</v>
      </c>
      <c r="H113" s="43">
        <v>0.63900000000000001</v>
      </c>
      <c r="I113" s="44">
        <v>13</v>
      </c>
      <c r="J113" s="43">
        <v>0.36099999999999999</v>
      </c>
      <c r="K113" s="44">
        <v>22</v>
      </c>
      <c r="L113" s="43">
        <v>0.57899999999999996</v>
      </c>
      <c r="M113" s="44">
        <v>16</v>
      </c>
      <c r="N113" s="43">
        <v>0.42099999999999999</v>
      </c>
      <c r="O113" s="44">
        <v>3</v>
      </c>
      <c r="P113" s="43">
        <v>0.375</v>
      </c>
      <c r="Q113" s="44">
        <v>5</v>
      </c>
      <c r="R113" s="43">
        <v>0.625</v>
      </c>
      <c r="S113" s="44">
        <v>51</v>
      </c>
      <c r="T113" s="43">
        <v>0.6</v>
      </c>
      <c r="U113" s="44">
        <v>34</v>
      </c>
      <c r="V113" s="43">
        <v>0.4</v>
      </c>
    </row>
    <row r="114" spans="2:22" x14ac:dyDescent="0.2">
      <c r="B114" s="74" t="s">
        <v>85</v>
      </c>
      <c r="C114" s="44">
        <v>0</v>
      </c>
      <c r="D114" s="43">
        <v>0</v>
      </c>
      <c r="E114" s="44">
        <v>0</v>
      </c>
      <c r="F114" s="43">
        <v>0</v>
      </c>
      <c r="G114" s="44">
        <v>5</v>
      </c>
      <c r="H114" s="43">
        <v>0.83299999999999996</v>
      </c>
      <c r="I114" s="44">
        <v>1</v>
      </c>
      <c r="J114" s="43">
        <v>0.16700000000000001</v>
      </c>
      <c r="K114" s="44">
        <v>12</v>
      </c>
      <c r="L114" s="43">
        <v>0.8</v>
      </c>
      <c r="M114" s="44">
        <v>3</v>
      </c>
      <c r="N114" s="43">
        <v>0.2</v>
      </c>
      <c r="O114" s="44">
        <v>12</v>
      </c>
      <c r="P114" s="43">
        <v>0.75</v>
      </c>
      <c r="Q114" s="44">
        <v>4</v>
      </c>
      <c r="R114" s="43">
        <v>0.25</v>
      </c>
      <c r="S114" s="44">
        <v>29</v>
      </c>
      <c r="T114" s="43">
        <v>0.78400000000000003</v>
      </c>
      <c r="U114" s="44">
        <v>8</v>
      </c>
      <c r="V114" s="43">
        <v>0.216</v>
      </c>
    </row>
    <row r="115" spans="2:22" x14ac:dyDescent="0.2">
      <c r="B115" s="74" t="s">
        <v>86</v>
      </c>
      <c r="C115" s="44">
        <v>32</v>
      </c>
      <c r="D115" s="43">
        <v>0.94099999999999995</v>
      </c>
      <c r="E115" s="44">
        <v>2</v>
      </c>
      <c r="F115" s="43">
        <v>5.8999999999999997E-2</v>
      </c>
      <c r="G115" s="44">
        <v>146</v>
      </c>
      <c r="H115" s="43">
        <v>0.77700000000000002</v>
      </c>
      <c r="I115" s="44">
        <v>42</v>
      </c>
      <c r="J115" s="43">
        <v>0.223</v>
      </c>
      <c r="K115" s="44">
        <v>262</v>
      </c>
      <c r="L115" s="43">
        <v>0.68799999999999994</v>
      </c>
      <c r="M115" s="44">
        <v>119</v>
      </c>
      <c r="N115" s="43">
        <v>0.312</v>
      </c>
      <c r="O115" s="44">
        <v>104</v>
      </c>
      <c r="P115" s="43">
        <v>0.59399999999999997</v>
      </c>
      <c r="Q115" s="44">
        <v>71</v>
      </c>
      <c r="R115" s="43">
        <v>0.40600000000000003</v>
      </c>
      <c r="S115" s="44">
        <v>544</v>
      </c>
      <c r="T115" s="43">
        <v>0.69899999999999995</v>
      </c>
      <c r="U115" s="44">
        <v>234</v>
      </c>
      <c r="V115" s="43">
        <v>0.30099999999999999</v>
      </c>
    </row>
    <row r="116" spans="2:22" x14ac:dyDescent="0.2">
      <c r="B116" s="74" t="s">
        <v>87</v>
      </c>
      <c r="C116" s="44">
        <v>126</v>
      </c>
      <c r="D116" s="43">
        <v>0.99199999999999999</v>
      </c>
      <c r="E116" s="44">
        <v>1</v>
      </c>
      <c r="F116" s="43">
        <v>8.0000000000000002E-3</v>
      </c>
      <c r="G116" s="44">
        <v>418</v>
      </c>
      <c r="H116" s="43">
        <v>0.92900000000000005</v>
      </c>
      <c r="I116" s="44">
        <v>32</v>
      </c>
      <c r="J116" s="43">
        <v>7.0999999999999994E-2</v>
      </c>
      <c r="K116" s="44">
        <v>455</v>
      </c>
      <c r="L116" s="43">
        <v>0.91</v>
      </c>
      <c r="M116" s="44">
        <v>45</v>
      </c>
      <c r="N116" s="43">
        <v>0.09</v>
      </c>
      <c r="O116" s="44">
        <v>121</v>
      </c>
      <c r="P116" s="43">
        <v>0.85799999999999998</v>
      </c>
      <c r="Q116" s="44">
        <v>20</v>
      </c>
      <c r="R116" s="43">
        <v>0.14199999999999999</v>
      </c>
      <c r="S116" s="44">
        <v>1120</v>
      </c>
      <c r="T116" s="43">
        <v>0.92</v>
      </c>
      <c r="U116" s="44">
        <v>98</v>
      </c>
      <c r="V116" s="43">
        <v>0.08</v>
      </c>
    </row>
    <row r="117" spans="2:22" x14ac:dyDescent="0.2">
      <c r="B117" s="74" t="s">
        <v>88</v>
      </c>
      <c r="C117" s="44">
        <v>155</v>
      </c>
      <c r="D117" s="43">
        <v>0.97499999999999998</v>
      </c>
      <c r="E117" s="44">
        <v>4</v>
      </c>
      <c r="F117" s="43">
        <v>2.5000000000000001E-2</v>
      </c>
      <c r="G117" s="44">
        <v>462</v>
      </c>
      <c r="H117" s="43">
        <v>0.93700000000000006</v>
      </c>
      <c r="I117" s="44">
        <v>31</v>
      </c>
      <c r="J117" s="43">
        <v>6.3E-2</v>
      </c>
      <c r="K117" s="44">
        <v>671</v>
      </c>
      <c r="L117" s="43">
        <v>0.83799999999999997</v>
      </c>
      <c r="M117" s="44">
        <v>130</v>
      </c>
      <c r="N117" s="43">
        <v>0.16200000000000001</v>
      </c>
      <c r="O117" s="44">
        <v>383</v>
      </c>
      <c r="P117" s="43">
        <v>0.81299999999999994</v>
      </c>
      <c r="Q117" s="44">
        <v>88</v>
      </c>
      <c r="R117" s="43">
        <v>0.187</v>
      </c>
      <c r="S117" s="44">
        <v>1671</v>
      </c>
      <c r="T117" s="43">
        <v>0.86899999999999999</v>
      </c>
      <c r="U117" s="44">
        <v>253</v>
      </c>
      <c r="V117" s="43">
        <v>0.13100000000000001</v>
      </c>
    </row>
    <row r="118" spans="2:22" x14ac:dyDescent="0.2">
      <c r="B118" s="74" t="s">
        <v>89</v>
      </c>
      <c r="C118" s="44">
        <v>24</v>
      </c>
      <c r="D118" s="43">
        <v>0.96</v>
      </c>
      <c r="E118" s="44">
        <v>1</v>
      </c>
      <c r="F118" s="43">
        <v>0.04</v>
      </c>
      <c r="G118" s="44">
        <v>58</v>
      </c>
      <c r="H118" s="43">
        <v>0.54700000000000004</v>
      </c>
      <c r="I118" s="44">
        <v>48</v>
      </c>
      <c r="J118" s="43">
        <v>0.45300000000000001</v>
      </c>
      <c r="K118" s="44">
        <v>80</v>
      </c>
      <c r="L118" s="43">
        <v>0.45700000000000002</v>
      </c>
      <c r="M118" s="44">
        <v>95</v>
      </c>
      <c r="N118" s="43">
        <v>0.54300000000000004</v>
      </c>
      <c r="O118" s="44">
        <v>38</v>
      </c>
      <c r="P118" s="43">
        <v>0.623</v>
      </c>
      <c r="Q118" s="44">
        <v>23</v>
      </c>
      <c r="R118" s="43">
        <v>0.377</v>
      </c>
      <c r="S118" s="44">
        <v>200</v>
      </c>
      <c r="T118" s="43">
        <v>0.54500000000000004</v>
      </c>
      <c r="U118" s="44">
        <v>167</v>
      </c>
      <c r="V118" s="43">
        <v>0.45500000000000002</v>
      </c>
    </row>
    <row r="119" spans="2:22" x14ac:dyDescent="0.2">
      <c r="B119" s="74" t="s">
        <v>90</v>
      </c>
      <c r="C119" s="44">
        <v>5</v>
      </c>
      <c r="D119" s="43">
        <v>1</v>
      </c>
      <c r="E119" s="44">
        <v>0</v>
      </c>
      <c r="F119" s="43">
        <v>0</v>
      </c>
      <c r="G119" s="44">
        <v>12</v>
      </c>
      <c r="H119" s="43">
        <v>0.75</v>
      </c>
      <c r="I119" s="44">
        <v>4</v>
      </c>
      <c r="J119" s="43">
        <v>0.25</v>
      </c>
      <c r="K119" s="44">
        <v>27</v>
      </c>
      <c r="L119" s="43">
        <v>0.81799999999999995</v>
      </c>
      <c r="M119" s="44">
        <v>6</v>
      </c>
      <c r="N119" s="43">
        <v>0.182</v>
      </c>
      <c r="O119" s="44">
        <v>2</v>
      </c>
      <c r="P119" s="43">
        <v>0.5</v>
      </c>
      <c r="Q119" s="44">
        <v>2</v>
      </c>
      <c r="R119" s="43">
        <v>0.5</v>
      </c>
      <c r="S119" s="44">
        <v>46</v>
      </c>
      <c r="T119" s="43">
        <v>0.79300000000000004</v>
      </c>
      <c r="U119" s="44">
        <v>12</v>
      </c>
      <c r="V119" s="43">
        <v>0.20699999999999999</v>
      </c>
    </row>
    <row r="120" spans="2:22" x14ac:dyDescent="0.2">
      <c r="B120" s="74" t="s">
        <v>91</v>
      </c>
      <c r="C120" s="44">
        <v>1</v>
      </c>
      <c r="D120" s="43">
        <v>0.33300000000000002</v>
      </c>
      <c r="E120" s="44">
        <v>2</v>
      </c>
      <c r="F120" s="43">
        <v>0.66700000000000004</v>
      </c>
      <c r="G120" s="44">
        <v>0</v>
      </c>
      <c r="H120" s="43">
        <v>0</v>
      </c>
      <c r="I120" s="44">
        <v>2</v>
      </c>
      <c r="J120" s="43">
        <v>1</v>
      </c>
      <c r="K120" s="44">
        <v>0</v>
      </c>
      <c r="L120" s="43">
        <v>0</v>
      </c>
      <c r="M120" s="44">
        <v>12</v>
      </c>
      <c r="N120" s="43">
        <v>1</v>
      </c>
      <c r="O120" s="44">
        <v>0</v>
      </c>
      <c r="P120" s="43">
        <v>0</v>
      </c>
      <c r="Q120" s="44">
        <v>1</v>
      </c>
      <c r="R120" s="43">
        <v>1</v>
      </c>
      <c r="S120" s="44">
        <v>1</v>
      </c>
      <c r="T120" s="43">
        <v>5.6000000000000001E-2</v>
      </c>
      <c r="U120" s="44">
        <v>17</v>
      </c>
      <c r="V120" s="43">
        <v>0.94399999999999995</v>
      </c>
    </row>
    <row r="121" spans="2:22" x14ac:dyDescent="0.2">
      <c r="B121" s="74" t="s">
        <v>92</v>
      </c>
      <c r="C121" s="44">
        <v>55</v>
      </c>
      <c r="D121" s="43">
        <v>0.96499999999999997</v>
      </c>
      <c r="E121" s="44">
        <v>2</v>
      </c>
      <c r="F121" s="43">
        <v>3.5000000000000003E-2</v>
      </c>
      <c r="G121" s="44">
        <v>243</v>
      </c>
      <c r="H121" s="43">
        <v>0.97599999999999998</v>
      </c>
      <c r="I121" s="44">
        <v>6</v>
      </c>
      <c r="J121" s="43">
        <v>2.4E-2</v>
      </c>
      <c r="K121" s="44">
        <v>336</v>
      </c>
      <c r="L121" s="43">
        <v>0.96599999999999997</v>
      </c>
      <c r="M121" s="44">
        <v>12</v>
      </c>
      <c r="N121" s="43">
        <v>3.4000000000000002E-2</v>
      </c>
      <c r="O121" s="44">
        <v>89</v>
      </c>
      <c r="P121" s="43">
        <v>0.90800000000000003</v>
      </c>
      <c r="Q121" s="44">
        <v>9</v>
      </c>
      <c r="R121" s="43">
        <v>9.1999999999999998E-2</v>
      </c>
      <c r="S121" s="44">
        <v>723</v>
      </c>
      <c r="T121" s="43">
        <v>0.96099999999999997</v>
      </c>
      <c r="U121" s="44">
        <v>29</v>
      </c>
      <c r="V121" s="43">
        <v>3.9E-2</v>
      </c>
    </row>
    <row r="122" spans="2:22" x14ac:dyDescent="0.2">
      <c r="B122" s="74" t="s">
        <v>1</v>
      </c>
      <c r="C122" s="44">
        <v>6</v>
      </c>
      <c r="D122" s="43">
        <v>0.6</v>
      </c>
      <c r="E122" s="44">
        <v>4</v>
      </c>
      <c r="F122" s="43">
        <v>0.4</v>
      </c>
      <c r="G122" s="44">
        <v>21</v>
      </c>
      <c r="H122" s="43">
        <v>0.5</v>
      </c>
      <c r="I122" s="44">
        <v>21</v>
      </c>
      <c r="J122" s="43">
        <v>0.5</v>
      </c>
      <c r="K122" s="44">
        <v>26</v>
      </c>
      <c r="L122" s="43">
        <v>0.40600000000000003</v>
      </c>
      <c r="M122" s="44">
        <v>38</v>
      </c>
      <c r="N122" s="43">
        <v>0.59399999999999997</v>
      </c>
      <c r="O122" s="44">
        <v>8</v>
      </c>
      <c r="P122" s="43">
        <v>0.53300000000000003</v>
      </c>
      <c r="Q122" s="44">
        <v>7</v>
      </c>
      <c r="R122" s="43">
        <v>0.46700000000000003</v>
      </c>
      <c r="S122" s="44">
        <v>61</v>
      </c>
      <c r="T122" s="43">
        <v>0.46600000000000003</v>
      </c>
      <c r="U122" s="44">
        <v>70</v>
      </c>
      <c r="V122" s="43">
        <v>0.53400000000000003</v>
      </c>
    </row>
    <row r="123" spans="2:22" x14ac:dyDescent="0.2">
      <c r="B123" s="74" t="s">
        <v>93</v>
      </c>
      <c r="C123" s="44">
        <v>23</v>
      </c>
      <c r="D123" s="43">
        <v>1</v>
      </c>
      <c r="E123" s="44">
        <v>0</v>
      </c>
      <c r="F123" s="43">
        <v>0</v>
      </c>
      <c r="G123" s="44">
        <v>238</v>
      </c>
      <c r="H123" s="43">
        <v>0.97899999999999998</v>
      </c>
      <c r="I123" s="44">
        <v>5</v>
      </c>
      <c r="J123" s="43">
        <v>2.1000000000000001E-2</v>
      </c>
      <c r="K123" s="44">
        <v>551</v>
      </c>
      <c r="L123" s="43">
        <v>0.88900000000000001</v>
      </c>
      <c r="M123" s="44">
        <v>69</v>
      </c>
      <c r="N123" s="43">
        <v>0.111</v>
      </c>
      <c r="O123" s="44">
        <v>305</v>
      </c>
      <c r="P123" s="43">
        <v>0.69599999999999995</v>
      </c>
      <c r="Q123" s="44">
        <v>133</v>
      </c>
      <c r="R123" s="43">
        <v>0.30399999999999999</v>
      </c>
      <c r="S123" s="44">
        <v>1117</v>
      </c>
      <c r="T123" s="43">
        <v>0.84399999999999997</v>
      </c>
      <c r="U123" s="44">
        <v>207</v>
      </c>
      <c r="V123" s="43">
        <v>0.156</v>
      </c>
    </row>
    <row r="124" spans="2:22" x14ac:dyDescent="0.2">
      <c r="B124" s="74" t="s">
        <v>94</v>
      </c>
      <c r="C124" s="44">
        <v>3</v>
      </c>
      <c r="D124" s="43">
        <v>1</v>
      </c>
      <c r="E124" s="44">
        <v>0</v>
      </c>
      <c r="F124" s="43">
        <v>0</v>
      </c>
      <c r="G124" s="44">
        <v>7</v>
      </c>
      <c r="H124" s="43">
        <v>0.77800000000000002</v>
      </c>
      <c r="I124" s="44">
        <v>2</v>
      </c>
      <c r="J124" s="43">
        <v>0.222</v>
      </c>
      <c r="K124" s="44">
        <v>12</v>
      </c>
      <c r="L124" s="43">
        <v>0.54500000000000004</v>
      </c>
      <c r="M124" s="44">
        <v>10</v>
      </c>
      <c r="N124" s="43">
        <v>0.45500000000000002</v>
      </c>
      <c r="O124" s="44">
        <v>5</v>
      </c>
      <c r="P124" s="43">
        <v>0.83299999999999996</v>
      </c>
      <c r="Q124" s="44">
        <v>1</v>
      </c>
      <c r="R124" s="43">
        <v>0.16700000000000001</v>
      </c>
      <c r="S124" s="44">
        <v>27</v>
      </c>
      <c r="T124" s="43">
        <v>0.67500000000000004</v>
      </c>
      <c r="U124" s="44">
        <v>13</v>
      </c>
      <c r="V124" s="43">
        <v>0.32500000000000001</v>
      </c>
    </row>
    <row r="125" spans="2:22" x14ac:dyDescent="0.2">
      <c r="B125" s="74" t="s">
        <v>95</v>
      </c>
      <c r="C125" s="44">
        <v>115</v>
      </c>
      <c r="D125" s="43">
        <v>1</v>
      </c>
      <c r="E125" s="44">
        <v>0</v>
      </c>
      <c r="F125" s="43">
        <v>0</v>
      </c>
      <c r="G125" s="44">
        <v>602</v>
      </c>
      <c r="H125" s="43">
        <v>0.99199999999999999</v>
      </c>
      <c r="I125" s="44">
        <v>5</v>
      </c>
      <c r="J125" s="43">
        <v>8.0000000000000002E-3</v>
      </c>
      <c r="K125" s="44">
        <v>425</v>
      </c>
      <c r="L125" s="43">
        <v>0.98599999999999999</v>
      </c>
      <c r="M125" s="44">
        <v>6</v>
      </c>
      <c r="N125" s="43">
        <v>1.4E-2</v>
      </c>
      <c r="O125" s="44">
        <v>181</v>
      </c>
      <c r="P125" s="43">
        <v>0.96299999999999997</v>
      </c>
      <c r="Q125" s="44">
        <v>7</v>
      </c>
      <c r="R125" s="43">
        <v>3.6999999999999998E-2</v>
      </c>
      <c r="S125" s="44">
        <v>1323</v>
      </c>
      <c r="T125" s="43">
        <v>0.98699999999999999</v>
      </c>
      <c r="U125" s="44">
        <v>18</v>
      </c>
      <c r="V125" s="43">
        <v>1.2999999999999999E-2</v>
      </c>
    </row>
    <row r="126" spans="2:22" x14ac:dyDescent="0.2">
      <c r="B126" s="74" t="s">
        <v>96</v>
      </c>
      <c r="C126" s="44">
        <v>37</v>
      </c>
      <c r="D126" s="43">
        <v>1</v>
      </c>
      <c r="E126" s="44">
        <v>0</v>
      </c>
      <c r="F126" s="43">
        <v>0</v>
      </c>
      <c r="G126" s="44">
        <v>179</v>
      </c>
      <c r="H126" s="43">
        <v>0.97799999999999998</v>
      </c>
      <c r="I126" s="44">
        <v>4</v>
      </c>
      <c r="J126" s="43">
        <v>2.1999999999999999E-2</v>
      </c>
      <c r="K126" s="44">
        <v>383</v>
      </c>
      <c r="L126" s="43">
        <v>0.97499999999999998</v>
      </c>
      <c r="M126" s="44">
        <v>10</v>
      </c>
      <c r="N126" s="43">
        <v>2.5000000000000001E-2</v>
      </c>
      <c r="O126" s="44">
        <v>185</v>
      </c>
      <c r="P126" s="43">
        <v>0.97399999999999998</v>
      </c>
      <c r="Q126" s="44">
        <v>5</v>
      </c>
      <c r="R126" s="43">
        <v>2.5999999999999999E-2</v>
      </c>
      <c r="S126" s="44">
        <v>784</v>
      </c>
      <c r="T126" s="43">
        <v>0.97599999999999998</v>
      </c>
      <c r="U126" s="44">
        <v>19</v>
      </c>
      <c r="V126" s="43">
        <v>2.4E-2</v>
      </c>
    </row>
    <row r="127" spans="2:22" x14ac:dyDescent="0.2">
      <c r="B127" s="74" t="s">
        <v>97</v>
      </c>
      <c r="C127" s="44">
        <v>31</v>
      </c>
      <c r="D127" s="43">
        <v>0.77500000000000002</v>
      </c>
      <c r="E127" s="44">
        <v>9</v>
      </c>
      <c r="F127" s="43">
        <v>0.22500000000000001</v>
      </c>
      <c r="G127" s="44">
        <v>47</v>
      </c>
      <c r="H127" s="43">
        <v>0.376</v>
      </c>
      <c r="I127" s="44">
        <v>78</v>
      </c>
      <c r="J127" s="43">
        <v>0.624</v>
      </c>
      <c r="K127" s="44">
        <v>94</v>
      </c>
      <c r="L127" s="43">
        <v>0.437</v>
      </c>
      <c r="M127" s="44">
        <v>121</v>
      </c>
      <c r="N127" s="43">
        <v>0.56299999999999994</v>
      </c>
      <c r="O127" s="44">
        <v>37</v>
      </c>
      <c r="P127" s="43">
        <v>0.51400000000000001</v>
      </c>
      <c r="Q127" s="44">
        <v>35</v>
      </c>
      <c r="R127" s="43">
        <v>0.48599999999999999</v>
      </c>
      <c r="S127" s="44">
        <v>209</v>
      </c>
      <c r="T127" s="43">
        <v>0.46200000000000002</v>
      </c>
      <c r="U127" s="44">
        <v>243</v>
      </c>
      <c r="V127" s="43">
        <v>0.53800000000000003</v>
      </c>
    </row>
    <row r="128" spans="2:22" x14ac:dyDescent="0.2">
      <c r="B128" s="74" t="s">
        <v>98</v>
      </c>
      <c r="C128" s="44">
        <v>0</v>
      </c>
      <c r="D128" s="43">
        <v>0</v>
      </c>
      <c r="E128" s="44">
        <v>0</v>
      </c>
      <c r="F128" s="43">
        <v>0</v>
      </c>
      <c r="G128" s="44">
        <v>0</v>
      </c>
      <c r="H128" s="43">
        <v>0</v>
      </c>
      <c r="I128" s="44">
        <v>1</v>
      </c>
      <c r="J128" s="43">
        <v>1</v>
      </c>
      <c r="K128" s="44">
        <v>0</v>
      </c>
      <c r="L128" s="43">
        <v>0</v>
      </c>
      <c r="M128" s="44">
        <v>4</v>
      </c>
      <c r="N128" s="43">
        <v>1</v>
      </c>
      <c r="O128" s="44">
        <v>0</v>
      </c>
      <c r="P128" s="43">
        <v>0</v>
      </c>
      <c r="Q128" s="44">
        <v>1</v>
      </c>
      <c r="R128" s="43">
        <v>1</v>
      </c>
      <c r="S128" s="44">
        <v>0</v>
      </c>
      <c r="T128" s="43">
        <v>0</v>
      </c>
      <c r="U128" s="44">
        <v>6</v>
      </c>
      <c r="V128" s="43">
        <v>1</v>
      </c>
    </row>
    <row r="129" spans="2:22" x14ac:dyDescent="0.2">
      <c r="B129" s="74" t="s">
        <v>99</v>
      </c>
      <c r="C129" s="44">
        <v>4</v>
      </c>
      <c r="D129" s="43">
        <v>0.8</v>
      </c>
      <c r="E129" s="44">
        <v>1</v>
      </c>
      <c r="F129" s="43">
        <v>0.2</v>
      </c>
      <c r="G129" s="44">
        <v>23</v>
      </c>
      <c r="H129" s="43">
        <v>1</v>
      </c>
      <c r="I129" s="44">
        <v>0</v>
      </c>
      <c r="J129" s="43">
        <v>0</v>
      </c>
      <c r="K129" s="44">
        <v>72</v>
      </c>
      <c r="L129" s="43">
        <v>0.94699999999999995</v>
      </c>
      <c r="M129" s="44">
        <v>4</v>
      </c>
      <c r="N129" s="43">
        <v>5.2999999999999999E-2</v>
      </c>
      <c r="O129" s="44">
        <v>54</v>
      </c>
      <c r="P129" s="43">
        <v>1</v>
      </c>
      <c r="Q129" s="44">
        <v>0</v>
      </c>
      <c r="R129" s="43">
        <v>0</v>
      </c>
      <c r="S129" s="44">
        <v>153</v>
      </c>
      <c r="T129" s="43">
        <v>0.96799999999999997</v>
      </c>
      <c r="U129" s="44">
        <v>5</v>
      </c>
      <c r="V129" s="43">
        <v>3.2000000000000001E-2</v>
      </c>
    </row>
    <row r="130" spans="2:22" x14ac:dyDescent="0.2">
      <c r="B130" s="74" t="s">
        <v>100</v>
      </c>
      <c r="C130" s="44">
        <v>53</v>
      </c>
      <c r="D130" s="43">
        <v>0.94599999999999995</v>
      </c>
      <c r="E130" s="44">
        <v>3</v>
      </c>
      <c r="F130" s="43">
        <v>5.3999999999999999E-2</v>
      </c>
      <c r="G130" s="44">
        <v>283</v>
      </c>
      <c r="H130" s="43">
        <v>1</v>
      </c>
      <c r="I130" s="44">
        <v>0</v>
      </c>
      <c r="J130" s="43">
        <v>0</v>
      </c>
      <c r="K130" s="44">
        <v>279</v>
      </c>
      <c r="L130" s="43">
        <v>0.98899999999999999</v>
      </c>
      <c r="M130" s="44">
        <v>3</v>
      </c>
      <c r="N130" s="43">
        <v>1.0999999999999999E-2</v>
      </c>
      <c r="O130" s="44">
        <v>260</v>
      </c>
      <c r="P130" s="43">
        <v>0.98099999999999998</v>
      </c>
      <c r="Q130" s="44">
        <v>5</v>
      </c>
      <c r="R130" s="43">
        <v>1.9E-2</v>
      </c>
      <c r="S130" s="44">
        <v>875</v>
      </c>
      <c r="T130" s="43">
        <v>0.98799999999999999</v>
      </c>
      <c r="U130" s="44">
        <v>11</v>
      </c>
      <c r="V130" s="43">
        <v>1.2E-2</v>
      </c>
    </row>
    <row r="131" spans="2:22" x14ac:dyDescent="0.2">
      <c r="B131" s="74" t="s">
        <v>101</v>
      </c>
      <c r="C131" s="44">
        <v>1</v>
      </c>
      <c r="D131" s="43">
        <v>1</v>
      </c>
      <c r="E131" s="44">
        <v>0</v>
      </c>
      <c r="F131" s="43">
        <v>0</v>
      </c>
      <c r="G131" s="44">
        <v>12</v>
      </c>
      <c r="H131" s="43">
        <v>0.8</v>
      </c>
      <c r="I131" s="44">
        <v>3</v>
      </c>
      <c r="J131" s="43">
        <v>0.2</v>
      </c>
      <c r="K131" s="44">
        <v>26</v>
      </c>
      <c r="L131" s="43">
        <v>0.92900000000000005</v>
      </c>
      <c r="M131" s="44">
        <v>2</v>
      </c>
      <c r="N131" s="43">
        <v>7.0999999999999994E-2</v>
      </c>
      <c r="O131" s="44">
        <v>4</v>
      </c>
      <c r="P131" s="43">
        <v>0.57099999999999995</v>
      </c>
      <c r="Q131" s="44">
        <v>3</v>
      </c>
      <c r="R131" s="43">
        <v>0.42899999999999999</v>
      </c>
      <c r="S131" s="44">
        <v>43</v>
      </c>
      <c r="T131" s="43">
        <v>0.84299999999999997</v>
      </c>
      <c r="U131" s="44">
        <v>8</v>
      </c>
      <c r="V131" s="43">
        <v>0.157</v>
      </c>
    </row>
    <row r="132" spans="2:22" x14ac:dyDescent="0.2">
      <c r="B132" s="74" t="s">
        <v>102</v>
      </c>
      <c r="C132" s="44">
        <v>254</v>
      </c>
      <c r="D132" s="43">
        <v>0.98099999999999998</v>
      </c>
      <c r="E132" s="44">
        <v>5</v>
      </c>
      <c r="F132" s="43">
        <v>1.9E-2</v>
      </c>
      <c r="G132" s="44">
        <v>639</v>
      </c>
      <c r="H132" s="43">
        <v>0.97299999999999998</v>
      </c>
      <c r="I132" s="44">
        <v>18</v>
      </c>
      <c r="J132" s="43">
        <v>2.7E-2</v>
      </c>
      <c r="K132" s="44">
        <v>395</v>
      </c>
      <c r="L132" s="43">
        <v>0.96799999999999997</v>
      </c>
      <c r="M132" s="44">
        <v>13</v>
      </c>
      <c r="N132" s="43">
        <v>3.2000000000000001E-2</v>
      </c>
      <c r="O132" s="44">
        <v>72</v>
      </c>
      <c r="P132" s="43">
        <v>0.88900000000000001</v>
      </c>
      <c r="Q132" s="44">
        <v>9</v>
      </c>
      <c r="R132" s="43">
        <v>0.111</v>
      </c>
      <c r="S132" s="44">
        <v>1360</v>
      </c>
      <c r="T132" s="43">
        <v>0.96799999999999997</v>
      </c>
      <c r="U132" s="44">
        <v>45</v>
      </c>
      <c r="V132" s="43">
        <v>3.2000000000000001E-2</v>
      </c>
    </row>
    <row r="133" spans="2:22" x14ac:dyDescent="0.2">
      <c r="B133" s="74" t="s">
        <v>103</v>
      </c>
      <c r="C133" s="44">
        <v>22</v>
      </c>
      <c r="D133" s="43">
        <v>1</v>
      </c>
      <c r="E133" s="44">
        <v>0</v>
      </c>
      <c r="F133" s="43">
        <v>0</v>
      </c>
      <c r="G133" s="44">
        <v>263</v>
      </c>
      <c r="H133" s="43">
        <v>0.98899999999999999</v>
      </c>
      <c r="I133" s="44">
        <v>3</v>
      </c>
      <c r="J133" s="43">
        <v>1.0999999999999999E-2</v>
      </c>
      <c r="K133" s="44">
        <v>267</v>
      </c>
      <c r="L133" s="43">
        <v>0.99299999999999999</v>
      </c>
      <c r="M133" s="44">
        <v>2</v>
      </c>
      <c r="N133" s="43">
        <v>7.0000000000000001E-3</v>
      </c>
      <c r="O133" s="44">
        <v>112</v>
      </c>
      <c r="P133" s="43">
        <v>0.94899999999999995</v>
      </c>
      <c r="Q133" s="44">
        <v>6</v>
      </c>
      <c r="R133" s="43">
        <v>5.0999999999999997E-2</v>
      </c>
      <c r="S133" s="44">
        <v>664</v>
      </c>
      <c r="T133" s="43">
        <v>0.98399999999999999</v>
      </c>
      <c r="U133" s="44">
        <v>11</v>
      </c>
      <c r="V133" s="43">
        <v>1.6E-2</v>
      </c>
    </row>
    <row r="134" spans="2:22" x14ac:dyDescent="0.2">
      <c r="B134" s="74" t="s">
        <v>15</v>
      </c>
      <c r="C134" s="44">
        <v>5244</v>
      </c>
      <c r="D134" s="43">
        <v>0.998</v>
      </c>
      <c r="E134" s="44">
        <v>12</v>
      </c>
      <c r="F134" s="43">
        <v>2E-3</v>
      </c>
      <c r="G134" s="44">
        <v>5945</v>
      </c>
      <c r="H134" s="43">
        <v>0.97799999999999998</v>
      </c>
      <c r="I134" s="44">
        <v>131</v>
      </c>
      <c r="J134" s="43">
        <v>2.1999999999999999E-2</v>
      </c>
      <c r="K134" s="44">
        <v>860</v>
      </c>
      <c r="L134" s="43">
        <v>0.97599999999999998</v>
      </c>
      <c r="M134" s="44">
        <v>21</v>
      </c>
      <c r="N134" s="43">
        <v>2.4E-2</v>
      </c>
      <c r="O134" s="44">
        <v>110</v>
      </c>
      <c r="P134" s="43">
        <v>0.94</v>
      </c>
      <c r="Q134" s="44">
        <v>7</v>
      </c>
      <c r="R134" s="43">
        <v>0.06</v>
      </c>
      <c r="S134" s="44">
        <v>12159</v>
      </c>
      <c r="T134" s="43">
        <v>0.98599999999999999</v>
      </c>
      <c r="U134" s="44">
        <v>171</v>
      </c>
      <c r="V134" s="43">
        <v>1.4E-2</v>
      </c>
    </row>
    <row r="135" spans="2:22" x14ac:dyDescent="0.2">
      <c r="B135" s="74" t="s">
        <v>11</v>
      </c>
      <c r="C135" s="44">
        <v>7</v>
      </c>
      <c r="D135" s="43">
        <v>1</v>
      </c>
      <c r="E135" s="44">
        <v>0</v>
      </c>
      <c r="F135" s="43">
        <v>0</v>
      </c>
      <c r="G135" s="44">
        <v>68</v>
      </c>
      <c r="H135" s="43">
        <v>0.95799999999999996</v>
      </c>
      <c r="I135" s="44">
        <v>3</v>
      </c>
      <c r="J135" s="43">
        <v>4.2000000000000003E-2</v>
      </c>
      <c r="K135" s="44">
        <v>403</v>
      </c>
      <c r="L135" s="43">
        <v>0.71799999999999997</v>
      </c>
      <c r="M135" s="44">
        <v>158</v>
      </c>
      <c r="N135" s="43">
        <v>0.28199999999999997</v>
      </c>
      <c r="O135" s="44">
        <v>323</v>
      </c>
      <c r="P135" s="43">
        <v>0.43</v>
      </c>
      <c r="Q135" s="44">
        <v>428</v>
      </c>
      <c r="R135" s="43">
        <v>0.56999999999999995</v>
      </c>
      <c r="S135" s="44">
        <v>801</v>
      </c>
      <c r="T135" s="43">
        <v>0.57599999999999996</v>
      </c>
      <c r="U135" s="44">
        <v>589</v>
      </c>
      <c r="V135" s="43">
        <v>0.42399999999999999</v>
      </c>
    </row>
    <row r="136" spans="2:22" x14ac:dyDescent="0.2">
      <c r="B136" s="74" t="s">
        <v>2</v>
      </c>
      <c r="C136" s="44">
        <v>19</v>
      </c>
      <c r="D136" s="43">
        <v>0.86399999999999999</v>
      </c>
      <c r="E136" s="44">
        <v>3</v>
      </c>
      <c r="F136" s="43">
        <v>0.13600000000000001</v>
      </c>
      <c r="G136" s="44">
        <v>33</v>
      </c>
      <c r="H136" s="43">
        <v>0.36699999999999999</v>
      </c>
      <c r="I136" s="44">
        <v>57</v>
      </c>
      <c r="J136" s="43">
        <v>0.63300000000000001</v>
      </c>
      <c r="K136" s="44">
        <v>107</v>
      </c>
      <c r="L136" s="43">
        <v>0.53200000000000003</v>
      </c>
      <c r="M136" s="44">
        <v>94</v>
      </c>
      <c r="N136" s="43">
        <v>0.46800000000000003</v>
      </c>
      <c r="O136" s="44">
        <v>23</v>
      </c>
      <c r="P136" s="43">
        <v>0.47899999999999998</v>
      </c>
      <c r="Q136" s="44">
        <v>25</v>
      </c>
      <c r="R136" s="43">
        <v>0.52100000000000002</v>
      </c>
      <c r="S136" s="44">
        <v>182</v>
      </c>
      <c r="T136" s="43">
        <v>0.504</v>
      </c>
      <c r="U136" s="44">
        <v>179</v>
      </c>
      <c r="V136" s="43">
        <v>0.496</v>
      </c>
    </row>
    <row r="137" spans="2:22" x14ac:dyDescent="0.2">
      <c r="B137" s="74" t="s">
        <v>104</v>
      </c>
      <c r="C137" s="44">
        <v>3</v>
      </c>
      <c r="D137" s="43">
        <v>1</v>
      </c>
      <c r="E137" s="44">
        <v>0</v>
      </c>
      <c r="F137" s="43">
        <v>0</v>
      </c>
      <c r="G137" s="44">
        <v>19</v>
      </c>
      <c r="H137" s="43">
        <v>0.73099999999999998</v>
      </c>
      <c r="I137" s="44">
        <v>7</v>
      </c>
      <c r="J137" s="43">
        <v>0.26900000000000002</v>
      </c>
      <c r="K137" s="44">
        <v>60</v>
      </c>
      <c r="L137" s="43">
        <v>0.75</v>
      </c>
      <c r="M137" s="44">
        <v>20</v>
      </c>
      <c r="N137" s="43">
        <v>0.25</v>
      </c>
      <c r="O137" s="44">
        <v>30</v>
      </c>
      <c r="P137" s="43">
        <v>0.309</v>
      </c>
      <c r="Q137" s="44">
        <v>67</v>
      </c>
      <c r="R137" s="43">
        <v>0.69099999999999995</v>
      </c>
      <c r="S137" s="44">
        <v>112</v>
      </c>
      <c r="T137" s="43">
        <v>0.54400000000000004</v>
      </c>
      <c r="U137" s="44">
        <v>94</v>
      </c>
      <c r="V137" s="43">
        <v>0.45600000000000002</v>
      </c>
    </row>
    <row r="138" spans="2:22" x14ac:dyDescent="0.2">
      <c r="B138" s="74" t="s">
        <v>105</v>
      </c>
      <c r="C138" s="44">
        <v>3</v>
      </c>
      <c r="D138" s="43">
        <v>0.33300000000000002</v>
      </c>
      <c r="E138" s="44">
        <v>6</v>
      </c>
      <c r="F138" s="43">
        <v>0.66700000000000004</v>
      </c>
      <c r="G138" s="44">
        <v>17</v>
      </c>
      <c r="H138" s="43">
        <v>0.47199999999999998</v>
      </c>
      <c r="I138" s="44">
        <v>19</v>
      </c>
      <c r="J138" s="43">
        <v>0.52800000000000002</v>
      </c>
      <c r="K138" s="44">
        <v>22</v>
      </c>
      <c r="L138" s="43">
        <v>0.43099999999999999</v>
      </c>
      <c r="M138" s="44">
        <v>29</v>
      </c>
      <c r="N138" s="43">
        <v>0.56899999999999995</v>
      </c>
      <c r="O138" s="44">
        <v>11</v>
      </c>
      <c r="P138" s="43">
        <v>0.55000000000000004</v>
      </c>
      <c r="Q138" s="44">
        <v>9</v>
      </c>
      <c r="R138" s="43">
        <v>0.45</v>
      </c>
      <c r="S138" s="44">
        <v>53</v>
      </c>
      <c r="T138" s="43">
        <v>0.45700000000000002</v>
      </c>
      <c r="U138" s="44">
        <v>63</v>
      </c>
      <c r="V138" s="43">
        <v>0.54300000000000004</v>
      </c>
    </row>
    <row r="139" spans="2:22" x14ac:dyDescent="0.2">
      <c r="B139" s="74" t="s">
        <v>106</v>
      </c>
      <c r="C139" s="44">
        <v>244</v>
      </c>
      <c r="D139" s="43">
        <v>0.98399999999999999</v>
      </c>
      <c r="E139" s="44">
        <v>4</v>
      </c>
      <c r="F139" s="43">
        <v>1.6E-2</v>
      </c>
      <c r="G139" s="44">
        <v>696</v>
      </c>
      <c r="H139" s="43">
        <v>0.98599999999999999</v>
      </c>
      <c r="I139" s="44">
        <v>10</v>
      </c>
      <c r="J139" s="43">
        <v>1.4E-2</v>
      </c>
      <c r="K139" s="44">
        <v>782</v>
      </c>
      <c r="L139" s="43">
        <v>0.96699999999999997</v>
      </c>
      <c r="M139" s="44">
        <v>27</v>
      </c>
      <c r="N139" s="43">
        <v>3.3000000000000002E-2</v>
      </c>
      <c r="O139" s="44">
        <v>521</v>
      </c>
      <c r="P139" s="43">
        <v>0.95199999999999996</v>
      </c>
      <c r="Q139" s="44">
        <v>26</v>
      </c>
      <c r="R139" s="43">
        <v>4.8000000000000001E-2</v>
      </c>
      <c r="S139" s="44">
        <v>2243</v>
      </c>
      <c r="T139" s="43">
        <v>0.97099999999999997</v>
      </c>
      <c r="U139" s="44">
        <v>67</v>
      </c>
      <c r="V139" s="43">
        <v>2.9000000000000001E-2</v>
      </c>
    </row>
    <row r="140" spans="2:22" x14ac:dyDescent="0.2">
      <c r="B140" s="74" t="s">
        <v>107</v>
      </c>
      <c r="C140" s="44">
        <v>326</v>
      </c>
      <c r="D140" s="43">
        <v>1</v>
      </c>
      <c r="E140" s="44">
        <v>0</v>
      </c>
      <c r="F140" s="43">
        <v>0</v>
      </c>
      <c r="G140" s="44">
        <v>701</v>
      </c>
      <c r="H140" s="43">
        <v>0.99399999999999999</v>
      </c>
      <c r="I140" s="44">
        <v>4</v>
      </c>
      <c r="J140" s="43">
        <v>6.0000000000000001E-3</v>
      </c>
      <c r="K140" s="44">
        <v>350</v>
      </c>
      <c r="L140" s="43">
        <v>0.98</v>
      </c>
      <c r="M140" s="44">
        <v>7</v>
      </c>
      <c r="N140" s="43">
        <v>0.02</v>
      </c>
      <c r="O140" s="44">
        <v>108</v>
      </c>
      <c r="P140" s="43">
        <v>0.94699999999999995</v>
      </c>
      <c r="Q140" s="44">
        <v>6</v>
      </c>
      <c r="R140" s="43">
        <v>5.2999999999999999E-2</v>
      </c>
      <c r="S140" s="44">
        <v>1485</v>
      </c>
      <c r="T140" s="43">
        <v>0.98899999999999999</v>
      </c>
      <c r="U140" s="44">
        <v>17</v>
      </c>
      <c r="V140" s="43">
        <v>1.0999999999999999E-2</v>
      </c>
    </row>
    <row r="141" spans="2:22" x14ac:dyDescent="0.2">
      <c r="B141" s="74" t="s">
        <v>108</v>
      </c>
      <c r="C141" s="44">
        <v>5</v>
      </c>
      <c r="D141" s="43">
        <v>1</v>
      </c>
      <c r="E141" s="44">
        <v>0</v>
      </c>
      <c r="F141" s="43">
        <v>0</v>
      </c>
      <c r="G141" s="44">
        <v>18</v>
      </c>
      <c r="H141" s="43">
        <v>0.81799999999999995</v>
      </c>
      <c r="I141" s="44">
        <v>4</v>
      </c>
      <c r="J141" s="43">
        <v>0.182</v>
      </c>
      <c r="K141" s="44">
        <v>47</v>
      </c>
      <c r="L141" s="43">
        <v>0.83899999999999997</v>
      </c>
      <c r="M141" s="44">
        <v>9</v>
      </c>
      <c r="N141" s="43">
        <v>0.161</v>
      </c>
      <c r="O141" s="44">
        <v>34</v>
      </c>
      <c r="P141" s="43">
        <v>0.59599999999999997</v>
      </c>
      <c r="Q141" s="44">
        <v>23</v>
      </c>
      <c r="R141" s="43">
        <v>0.40400000000000003</v>
      </c>
      <c r="S141" s="44">
        <v>104</v>
      </c>
      <c r="T141" s="43">
        <v>0.74299999999999999</v>
      </c>
      <c r="U141" s="44">
        <v>36</v>
      </c>
      <c r="V141" s="43">
        <v>0.25700000000000001</v>
      </c>
    </row>
    <row r="142" spans="2:22" x14ac:dyDescent="0.2">
      <c r="B142" s="74" t="s">
        <v>109</v>
      </c>
      <c r="C142" s="44">
        <v>460</v>
      </c>
      <c r="D142" s="43">
        <v>1</v>
      </c>
      <c r="E142" s="44">
        <v>0</v>
      </c>
      <c r="F142" s="43">
        <v>0</v>
      </c>
      <c r="G142" s="44">
        <v>1301</v>
      </c>
      <c r="H142" s="43">
        <v>0.996</v>
      </c>
      <c r="I142" s="44">
        <v>5</v>
      </c>
      <c r="J142" s="43">
        <v>4.0000000000000001E-3</v>
      </c>
      <c r="K142" s="44">
        <v>762</v>
      </c>
      <c r="L142" s="43">
        <v>0.97299999999999998</v>
      </c>
      <c r="M142" s="44">
        <v>21</v>
      </c>
      <c r="N142" s="43">
        <v>2.7E-2</v>
      </c>
      <c r="O142" s="44">
        <v>136</v>
      </c>
      <c r="P142" s="43">
        <v>0.93799999999999994</v>
      </c>
      <c r="Q142" s="44">
        <v>9</v>
      </c>
      <c r="R142" s="43">
        <v>6.2E-2</v>
      </c>
      <c r="S142" s="44">
        <v>2659</v>
      </c>
      <c r="T142" s="43">
        <v>0.98699999999999999</v>
      </c>
      <c r="U142" s="44">
        <v>35</v>
      </c>
      <c r="V142" s="43">
        <v>1.2999999999999999E-2</v>
      </c>
    </row>
    <row r="143" spans="2:22" x14ac:dyDescent="0.2">
      <c r="B143" s="74" t="s">
        <v>131</v>
      </c>
      <c r="C143" s="44">
        <v>13</v>
      </c>
      <c r="D143" s="43">
        <v>0.92900000000000005</v>
      </c>
      <c r="E143" s="44">
        <v>1</v>
      </c>
      <c r="F143" s="43">
        <v>7.0999999999999994E-2</v>
      </c>
      <c r="G143" s="44">
        <v>150</v>
      </c>
      <c r="H143" s="43">
        <v>0.94899999999999995</v>
      </c>
      <c r="I143" s="44">
        <v>8</v>
      </c>
      <c r="J143" s="43">
        <v>5.0999999999999997E-2</v>
      </c>
      <c r="K143" s="44">
        <v>358</v>
      </c>
      <c r="L143" s="43">
        <v>0.98099999999999998</v>
      </c>
      <c r="M143" s="44">
        <v>7</v>
      </c>
      <c r="N143" s="43">
        <v>1.9E-2</v>
      </c>
      <c r="O143" s="44">
        <v>144</v>
      </c>
      <c r="P143" s="43">
        <v>0.98599999999999999</v>
      </c>
      <c r="Q143" s="44">
        <v>2</v>
      </c>
      <c r="R143" s="43">
        <v>1.4E-2</v>
      </c>
      <c r="S143" s="44">
        <v>665</v>
      </c>
      <c r="T143" s="43">
        <v>0.97399999999999998</v>
      </c>
      <c r="U143" s="44">
        <v>18</v>
      </c>
      <c r="V143" s="43">
        <v>2.5999999999999999E-2</v>
      </c>
    </row>
    <row r="144" spans="2:22" x14ac:dyDescent="0.2">
      <c r="B144" s="74" t="s">
        <v>110</v>
      </c>
      <c r="C144" s="44">
        <v>4</v>
      </c>
      <c r="D144" s="43">
        <v>1</v>
      </c>
      <c r="E144" s="44">
        <v>0</v>
      </c>
      <c r="F144" s="43">
        <v>0</v>
      </c>
      <c r="G144" s="44">
        <v>19</v>
      </c>
      <c r="H144" s="43">
        <v>0.95</v>
      </c>
      <c r="I144" s="44">
        <v>1</v>
      </c>
      <c r="J144" s="43">
        <v>0.05</v>
      </c>
      <c r="K144" s="44">
        <v>28</v>
      </c>
      <c r="L144" s="43">
        <v>0.82399999999999995</v>
      </c>
      <c r="M144" s="44">
        <v>6</v>
      </c>
      <c r="N144" s="43">
        <v>0.17599999999999999</v>
      </c>
      <c r="O144" s="44">
        <v>8</v>
      </c>
      <c r="P144" s="43">
        <v>0.72699999999999998</v>
      </c>
      <c r="Q144" s="44">
        <v>3</v>
      </c>
      <c r="R144" s="43">
        <v>0.27300000000000002</v>
      </c>
      <c r="S144" s="44">
        <v>59</v>
      </c>
      <c r="T144" s="43">
        <v>0.85499999999999998</v>
      </c>
      <c r="U144" s="44">
        <v>10</v>
      </c>
      <c r="V144" s="43">
        <v>0.14499999999999999</v>
      </c>
    </row>
    <row r="145" spans="2:22" x14ac:dyDescent="0.2">
      <c r="B145" s="74" t="s">
        <v>111</v>
      </c>
      <c r="C145" s="44">
        <v>2</v>
      </c>
      <c r="D145" s="43">
        <v>1</v>
      </c>
      <c r="E145" s="44">
        <v>0</v>
      </c>
      <c r="F145" s="43">
        <v>0</v>
      </c>
      <c r="G145" s="44">
        <v>7</v>
      </c>
      <c r="H145" s="43">
        <v>1</v>
      </c>
      <c r="I145" s="44">
        <v>0</v>
      </c>
      <c r="J145" s="43">
        <v>0</v>
      </c>
      <c r="K145" s="44">
        <v>17</v>
      </c>
      <c r="L145" s="43">
        <v>0.63</v>
      </c>
      <c r="M145" s="44">
        <v>10</v>
      </c>
      <c r="N145" s="43">
        <v>0.37</v>
      </c>
      <c r="O145" s="44">
        <v>6</v>
      </c>
      <c r="P145" s="43">
        <v>0.54500000000000004</v>
      </c>
      <c r="Q145" s="44">
        <v>5</v>
      </c>
      <c r="R145" s="43">
        <v>0.45500000000000002</v>
      </c>
      <c r="S145" s="44">
        <v>32</v>
      </c>
      <c r="T145" s="43">
        <v>0.68100000000000005</v>
      </c>
      <c r="U145" s="44">
        <v>15</v>
      </c>
      <c r="V145" s="43">
        <v>0.31900000000000001</v>
      </c>
    </row>
    <row r="146" spans="2:22" x14ac:dyDescent="0.2">
      <c r="B146" s="74" t="s">
        <v>112</v>
      </c>
      <c r="C146" s="44">
        <v>4</v>
      </c>
      <c r="D146" s="43">
        <v>1</v>
      </c>
      <c r="E146" s="44">
        <v>0</v>
      </c>
      <c r="F146" s="43">
        <v>0</v>
      </c>
      <c r="G146" s="44">
        <v>6</v>
      </c>
      <c r="H146" s="43">
        <v>0.6</v>
      </c>
      <c r="I146" s="44">
        <v>4</v>
      </c>
      <c r="J146" s="43">
        <v>0.4</v>
      </c>
      <c r="K146" s="44">
        <v>12</v>
      </c>
      <c r="L146" s="43">
        <v>0.54500000000000004</v>
      </c>
      <c r="M146" s="44">
        <v>10</v>
      </c>
      <c r="N146" s="43">
        <v>0.45500000000000002</v>
      </c>
      <c r="O146" s="44">
        <v>2</v>
      </c>
      <c r="P146" s="43">
        <v>0.33300000000000002</v>
      </c>
      <c r="Q146" s="44">
        <v>4</v>
      </c>
      <c r="R146" s="43">
        <v>0.66700000000000004</v>
      </c>
      <c r="S146" s="44">
        <v>24</v>
      </c>
      <c r="T146" s="43">
        <v>0.57099999999999995</v>
      </c>
      <c r="U146" s="44">
        <v>18</v>
      </c>
      <c r="V146" s="43">
        <v>0.42899999999999999</v>
      </c>
    </row>
    <row r="147" spans="2:22" x14ac:dyDescent="0.2">
      <c r="B147" s="74" t="s">
        <v>113</v>
      </c>
      <c r="C147" s="44">
        <v>8</v>
      </c>
      <c r="D147" s="43">
        <v>0.88900000000000001</v>
      </c>
      <c r="E147" s="44">
        <v>1</v>
      </c>
      <c r="F147" s="43">
        <v>0.111</v>
      </c>
      <c r="G147" s="44">
        <v>48</v>
      </c>
      <c r="H147" s="43">
        <v>0.98</v>
      </c>
      <c r="I147" s="44">
        <v>1</v>
      </c>
      <c r="J147" s="43">
        <v>0.02</v>
      </c>
      <c r="K147" s="44">
        <v>94</v>
      </c>
      <c r="L147" s="43">
        <v>1</v>
      </c>
      <c r="M147" s="44">
        <v>0</v>
      </c>
      <c r="N147" s="43">
        <v>0</v>
      </c>
      <c r="O147" s="44">
        <v>79</v>
      </c>
      <c r="P147" s="43">
        <v>0.752</v>
      </c>
      <c r="Q147" s="44">
        <v>26</v>
      </c>
      <c r="R147" s="43">
        <v>0.248</v>
      </c>
      <c r="S147" s="44">
        <v>229</v>
      </c>
      <c r="T147" s="43">
        <v>0.89100000000000001</v>
      </c>
      <c r="U147" s="44">
        <v>28</v>
      </c>
      <c r="V147" s="43">
        <v>0.109</v>
      </c>
    </row>
    <row r="148" spans="2:22" x14ac:dyDescent="0.2">
      <c r="B148" s="74" t="s">
        <v>114</v>
      </c>
      <c r="C148" s="44">
        <v>3</v>
      </c>
      <c r="D148" s="43">
        <v>1</v>
      </c>
      <c r="E148" s="44">
        <v>0</v>
      </c>
      <c r="F148" s="43">
        <v>0</v>
      </c>
      <c r="G148" s="44">
        <v>1</v>
      </c>
      <c r="H148" s="43">
        <v>0.111</v>
      </c>
      <c r="I148" s="44">
        <v>8</v>
      </c>
      <c r="J148" s="43">
        <v>0.88900000000000001</v>
      </c>
      <c r="K148" s="44">
        <v>3</v>
      </c>
      <c r="L148" s="43">
        <v>0.2</v>
      </c>
      <c r="M148" s="44">
        <v>12</v>
      </c>
      <c r="N148" s="43">
        <v>0.8</v>
      </c>
      <c r="O148" s="44">
        <v>1</v>
      </c>
      <c r="P148" s="43">
        <v>0.33300000000000002</v>
      </c>
      <c r="Q148" s="44">
        <v>2</v>
      </c>
      <c r="R148" s="43">
        <v>0.66700000000000004</v>
      </c>
      <c r="S148" s="44">
        <v>8</v>
      </c>
      <c r="T148" s="43">
        <v>0.26700000000000002</v>
      </c>
      <c r="U148" s="44">
        <v>22</v>
      </c>
      <c r="V148" s="43">
        <v>0.73299999999999998</v>
      </c>
    </row>
    <row r="149" spans="2:22" x14ac:dyDescent="0.2">
      <c r="B149" s="74" t="s">
        <v>115</v>
      </c>
      <c r="C149" s="44">
        <v>842</v>
      </c>
      <c r="D149" s="43">
        <v>0.999</v>
      </c>
      <c r="E149" s="44">
        <v>1</v>
      </c>
      <c r="F149" s="43">
        <v>1E-3</v>
      </c>
      <c r="G149" s="44">
        <v>1230</v>
      </c>
      <c r="H149" s="43">
        <v>0.995</v>
      </c>
      <c r="I149" s="44">
        <v>6</v>
      </c>
      <c r="J149" s="43">
        <v>5.0000000000000001E-3</v>
      </c>
      <c r="K149" s="44">
        <v>351</v>
      </c>
      <c r="L149" s="43">
        <v>0.97799999999999998</v>
      </c>
      <c r="M149" s="44">
        <v>8</v>
      </c>
      <c r="N149" s="43">
        <v>2.1999999999999999E-2</v>
      </c>
      <c r="O149" s="44">
        <v>42</v>
      </c>
      <c r="P149" s="43">
        <v>0.93300000000000005</v>
      </c>
      <c r="Q149" s="44">
        <v>3</v>
      </c>
      <c r="R149" s="43">
        <v>6.7000000000000004E-2</v>
      </c>
      <c r="S149" s="44">
        <v>2465</v>
      </c>
      <c r="T149" s="43">
        <v>0.99299999999999999</v>
      </c>
      <c r="U149" s="44">
        <v>18</v>
      </c>
      <c r="V149" s="43">
        <v>7.0000000000000001E-3</v>
      </c>
    </row>
    <row r="150" spans="2:22" x14ac:dyDescent="0.2">
      <c r="B150" s="74" t="s">
        <v>116</v>
      </c>
      <c r="C150" s="44">
        <v>0</v>
      </c>
      <c r="D150" s="43">
        <v>0</v>
      </c>
      <c r="E150" s="44">
        <v>0</v>
      </c>
      <c r="F150" s="43">
        <v>0</v>
      </c>
      <c r="G150" s="44">
        <v>1</v>
      </c>
      <c r="H150" s="43">
        <v>1</v>
      </c>
      <c r="I150" s="44">
        <v>0</v>
      </c>
      <c r="J150" s="43">
        <v>0</v>
      </c>
      <c r="K150" s="44">
        <v>2</v>
      </c>
      <c r="L150" s="43">
        <v>0.182</v>
      </c>
      <c r="M150" s="44">
        <v>9</v>
      </c>
      <c r="N150" s="43">
        <v>0.81799999999999995</v>
      </c>
      <c r="O150" s="44">
        <v>0</v>
      </c>
      <c r="P150" s="43">
        <v>0</v>
      </c>
      <c r="Q150" s="44">
        <v>4</v>
      </c>
      <c r="R150" s="43">
        <v>1</v>
      </c>
      <c r="S150" s="44">
        <v>3</v>
      </c>
      <c r="T150" s="43">
        <v>0.188</v>
      </c>
      <c r="U150" s="44">
        <v>13</v>
      </c>
      <c r="V150" s="43">
        <v>0.81299999999999994</v>
      </c>
    </row>
    <row r="151" spans="2:22" x14ac:dyDescent="0.2">
      <c r="B151" s="74" t="s">
        <v>117</v>
      </c>
      <c r="C151" s="44">
        <v>1</v>
      </c>
      <c r="D151" s="43">
        <v>1</v>
      </c>
      <c r="E151" s="44">
        <v>0</v>
      </c>
      <c r="F151" s="43">
        <v>0</v>
      </c>
      <c r="G151" s="44">
        <v>2</v>
      </c>
      <c r="H151" s="43">
        <v>1</v>
      </c>
      <c r="I151" s="44">
        <v>0</v>
      </c>
      <c r="J151" s="43">
        <v>0</v>
      </c>
      <c r="K151" s="44">
        <v>1</v>
      </c>
      <c r="L151" s="43">
        <v>1</v>
      </c>
      <c r="M151" s="44">
        <v>0</v>
      </c>
      <c r="N151" s="43">
        <v>0</v>
      </c>
      <c r="O151" s="44">
        <v>2</v>
      </c>
      <c r="P151" s="43">
        <v>1</v>
      </c>
      <c r="Q151" s="44">
        <v>0</v>
      </c>
      <c r="R151" s="43">
        <v>0</v>
      </c>
      <c r="S151" s="44">
        <v>6</v>
      </c>
      <c r="T151" s="43">
        <v>1</v>
      </c>
      <c r="U151" s="44">
        <v>0</v>
      </c>
      <c r="V151" s="43">
        <v>0</v>
      </c>
    </row>
    <row r="152" spans="2:22" x14ac:dyDescent="0.2">
      <c r="B152" s="74" t="s">
        <v>118</v>
      </c>
      <c r="C152" s="44">
        <v>0</v>
      </c>
      <c r="D152" s="43">
        <v>0</v>
      </c>
      <c r="E152" s="44">
        <v>0</v>
      </c>
      <c r="F152" s="43">
        <v>0</v>
      </c>
      <c r="G152" s="44">
        <v>16</v>
      </c>
      <c r="H152" s="43">
        <v>0.66700000000000004</v>
      </c>
      <c r="I152" s="44">
        <v>8</v>
      </c>
      <c r="J152" s="43">
        <v>0.33300000000000002</v>
      </c>
      <c r="K152" s="44">
        <v>23</v>
      </c>
      <c r="L152" s="43">
        <v>0.47899999999999998</v>
      </c>
      <c r="M152" s="44">
        <v>25</v>
      </c>
      <c r="N152" s="43">
        <v>0.52100000000000002</v>
      </c>
      <c r="O152" s="44">
        <v>2</v>
      </c>
      <c r="P152" s="43">
        <v>0.2</v>
      </c>
      <c r="Q152" s="44">
        <v>8</v>
      </c>
      <c r="R152" s="43">
        <v>0.8</v>
      </c>
      <c r="S152" s="44">
        <v>41</v>
      </c>
      <c r="T152" s="43">
        <v>0.5</v>
      </c>
      <c r="U152" s="44">
        <v>41</v>
      </c>
      <c r="V152" s="43">
        <v>0.5</v>
      </c>
    </row>
    <row r="153" spans="2:22" x14ac:dyDescent="0.2">
      <c r="B153" s="74" t="s">
        <v>119</v>
      </c>
      <c r="C153" s="44">
        <v>4</v>
      </c>
      <c r="D153" s="43">
        <v>0.8</v>
      </c>
      <c r="E153" s="44">
        <v>1</v>
      </c>
      <c r="F153" s="43">
        <v>0.2</v>
      </c>
      <c r="G153" s="44">
        <v>9</v>
      </c>
      <c r="H153" s="43">
        <v>0.45</v>
      </c>
      <c r="I153" s="44">
        <v>11</v>
      </c>
      <c r="J153" s="43">
        <v>0.55000000000000004</v>
      </c>
      <c r="K153" s="44">
        <v>13</v>
      </c>
      <c r="L153" s="43">
        <v>0.44800000000000001</v>
      </c>
      <c r="M153" s="44">
        <v>16</v>
      </c>
      <c r="N153" s="43">
        <v>0.55200000000000005</v>
      </c>
      <c r="O153" s="44">
        <v>4</v>
      </c>
      <c r="P153" s="43">
        <v>0.36399999999999999</v>
      </c>
      <c r="Q153" s="44">
        <v>7</v>
      </c>
      <c r="R153" s="43">
        <v>0.63600000000000001</v>
      </c>
      <c r="S153" s="44">
        <v>30</v>
      </c>
      <c r="T153" s="43">
        <v>0.46200000000000002</v>
      </c>
      <c r="U153" s="44">
        <v>35</v>
      </c>
      <c r="V153" s="43">
        <v>0.53800000000000003</v>
      </c>
    </row>
    <row r="154" spans="2:22" x14ac:dyDescent="0.2">
      <c r="B154" s="74" t="s">
        <v>120</v>
      </c>
      <c r="C154" s="44">
        <v>1175</v>
      </c>
      <c r="D154" s="43">
        <v>0.997</v>
      </c>
      <c r="E154" s="44">
        <v>4</v>
      </c>
      <c r="F154" s="43">
        <v>3.0000000000000001E-3</v>
      </c>
      <c r="G154" s="44">
        <v>1583</v>
      </c>
      <c r="H154" s="43">
        <v>0.996</v>
      </c>
      <c r="I154" s="44">
        <v>6</v>
      </c>
      <c r="J154" s="43">
        <v>4.0000000000000001E-3</v>
      </c>
      <c r="K154" s="44">
        <v>390</v>
      </c>
      <c r="L154" s="43">
        <v>0.98199999999999998</v>
      </c>
      <c r="M154" s="44">
        <v>7</v>
      </c>
      <c r="N154" s="43">
        <v>1.7999999999999999E-2</v>
      </c>
      <c r="O154" s="44">
        <v>90</v>
      </c>
      <c r="P154" s="43">
        <v>0.90900000000000003</v>
      </c>
      <c r="Q154" s="44">
        <v>9</v>
      </c>
      <c r="R154" s="43">
        <v>9.0999999999999998E-2</v>
      </c>
      <c r="S154" s="44">
        <v>3238</v>
      </c>
      <c r="T154" s="43">
        <v>0.99199999999999999</v>
      </c>
      <c r="U154" s="44">
        <v>26</v>
      </c>
      <c r="V154" s="43">
        <v>8.0000000000000002E-3</v>
      </c>
    </row>
    <row r="155" spans="2:22" x14ac:dyDescent="0.2">
      <c r="B155" s="74" t="s">
        <v>121</v>
      </c>
      <c r="C155" s="44">
        <v>2</v>
      </c>
      <c r="D155" s="43">
        <v>1</v>
      </c>
      <c r="E155" s="44">
        <v>0</v>
      </c>
      <c r="F155" s="43">
        <v>0</v>
      </c>
      <c r="G155" s="44">
        <v>11</v>
      </c>
      <c r="H155" s="43">
        <v>0.91700000000000004</v>
      </c>
      <c r="I155" s="44">
        <v>1</v>
      </c>
      <c r="J155" s="43">
        <v>8.3000000000000004E-2</v>
      </c>
      <c r="K155" s="44">
        <v>10</v>
      </c>
      <c r="L155" s="43">
        <v>0.58799999999999997</v>
      </c>
      <c r="M155" s="44">
        <v>7</v>
      </c>
      <c r="N155" s="43">
        <v>0.41199999999999998</v>
      </c>
      <c r="O155" s="44">
        <v>5</v>
      </c>
      <c r="P155" s="43">
        <v>0.71399999999999997</v>
      </c>
      <c r="Q155" s="44">
        <v>2</v>
      </c>
      <c r="R155" s="43">
        <v>0.28599999999999998</v>
      </c>
      <c r="S155" s="44">
        <v>28</v>
      </c>
      <c r="T155" s="43">
        <v>0.73699999999999999</v>
      </c>
      <c r="U155" s="44">
        <v>10</v>
      </c>
      <c r="V155" s="43">
        <v>0.26300000000000001</v>
      </c>
    </row>
    <row r="156" spans="2:22" x14ac:dyDescent="0.2">
      <c r="B156" s="74" t="s">
        <v>122</v>
      </c>
      <c r="C156" s="44">
        <v>8</v>
      </c>
      <c r="D156" s="43">
        <v>1</v>
      </c>
      <c r="E156" s="44">
        <v>0</v>
      </c>
      <c r="F156" s="43">
        <v>0</v>
      </c>
      <c r="G156" s="44">
        <v>16</v>
      </c>
      <c r="H156" s="43">
        <v>1</v>
      </c>
      <c r="I156" s="44">
        <v>0</v>
      </c>
      <c r="J156" s="43">
        <v>0</v>
      </c>
      <c r="K156" s="44">
        <v>94</v>
      </c>
      <c r="L156" s="43">
        <v>0.98899999999999999</v>
      </c>
      <c r="M156" s="44">
        <v>1</v>
      </c>
      <c r="N156" s="43">
        <v>1.0999999999999999E-2</v>
      </c>
      <c r="O156" s="44">
        <v>130</v>
      </c>
      <c r="P156" s="43">
        <v>0.97699999999999998</v>
      </c>
      <c r="Q156" s="44">
        <v>3</v>
      </c>
      <c r="R156" s="43">
        <v>2.3E-2</v>
      </c>
      <c r="S156" s="44">
        <v>248</v>
      </c>
      <c r="T156" s="43">
        <v>0.98399999999999999</v>
      </c>
      <c r="U156" s="44">
        <v>4</v>
      </c>
      <c r="V156" s="43">
        <v>1.6E-2</v>
      </c>
    </row>
    <row r="157" spans="2:22" x14ac:dyDescent="0.2">
      <c r="B157" s="74" t="s">
        <v>3</v>
      </c>
      <c r="C157" s="44">
        <v>10</v>
      </c>
      <c r="D157" s="43">
        <v>0.66700000000000004</v>
      </c>
      <c r="E157" s="44">
        <v>5</v>
      </c>
      <c r="F157" s="43">
        <v>0.33300000000000002</v>
      </c>
      <c r="G157" s="44">
        <v>14</v>
      </c>
      <c r="H157" s="43">
        <v>0.45200000000000001</v>
      </c>
      <c r="I157" s="44">
        <v>17</v>
      </c>
      <c r="J157" s="43">
        <v>0.54800000000000004</v>
      </c>
      <c r="K157" s="44">
        <v>20</v>
      </c>
      <c r="L157" s="43">
        <v>0.52600000000000002</v>
      </c>
      <c r="M157" s="44">
        <v>18</v>
      </c>
      <c r="N157" s="43">
        <v>0.47399999999999998</v>
      </c>
      <c r="O157" s="44">
        <v>5</v>
      </c>
      <c r="P157" s="43">
        <v>0.5</v>
      </c>
      <c r="Q157" s="44">
        <v>5</v>
      </c>
      <c r="R157" s="43">
        <v>0.5</v>
      </c>
      <c r="S157" s="44">
        <v>49</v>
      </c>
      <c r="T157" s="43">
        <v>0.52100000000000002</v>
      </c>
      <c r="U157" s="44">
        <v>45</v>
      </c>
      <c r="V157" s="43">
        <v>0.47899999999999998</v>
      </c>
    </row>
    <row r="158" spans="2:22" x14ac:dyDescent="0.2">
      <c r="B158" s="74" t="s">
        <v>123</v>
      </c>
      <c r="C158" s="44">
        <v>1</v>
      </c>
      <c r="D158" s="43">
        <v>0.33300000000000002</v>
      </c>
      <c r="E158" s="44">
        <v>2</v>
      </c>
      <c r="F158" s="43">
        <v>0.66700000000000004</v>
      </c>
      <c r="G158" s="44">
        <v>2</v>
      </c>
      <c r="H158" s="43">
        <v>0.66700000000000004</v>
      </c>
      <c r="I158" s="44">
        <v>1</v>
      </c>
      <c r="J158" s="43">
        <v>0.33300000000000002</v>
      </c>
      <c r="K158" s="44">
        <v>1</v>
      </c>
      <c r="L158" s="43">
        <v>8.3000000000000004E-2</v>
      </c>
      <c r="M158" s="44">
        <v>11</v>
      </c>
      <c r="N158" s="43">
        <v>0.91700000000000004</v>
      </c>
      <c r="O158" s="44">
        <v>0</v>
      </c>
      <c r="P158" s="43">
        <v>0</v>
      </c>
      <c r="Q158" s="44">
        <v>3</v>
      </c>
      <c r="R158" s="43">
        <v>1</v>
      </c>
      <c r="S158" s="44">
        <v>4</v>
      </c>
      <c r="T158" s="43">
        <v>0.19</v>
      </c>
      <c r="U158" s="44">
        <v>17</v>
      </c>
      <c r="V158" s="43">
        <v>0.81</v>
      </c>
    </row>
    <row r="159" spans="2:22" x14ac:dyDescent="0.2">
      <c r="B159" s="74" t="s">
        <v>4</v>
      </c>
      <c r="C159" s="44">
        <v>12</v>
      </c>
      <c r="D159" s="43">
        <v>0.85699999999999998</v>
      </c>
      <c r="E159" s="44">
        <v>2</v>
      </c>
      <c r="F159" s="43">
        <v>0.14299999999999999</v>
      </c>
      <c r="G159" s="44">
        <v>15</v>
      </c>
      <c r="H159" s="43">
        <v>0.48399999999999999</v>
      </c>
      <c r="I159" s="44">
        <v>16</v>
      </c>
      <c r="J159" s="43">
        <v>0.51600000000000001</v>
      </c>
      <c r="K159" s="44">
        <v>54</v>
      </c>
      <c r="L159" s="43">
        <v>0.66700000000000004</v>
      </c>
      <c r="M159" s="44">
        <v>27</v>
      </c>
      <c r="N159" s="43">
        <v>0.33300000000000002</v>
      </c>
      <c r="O159" s="44">
        <v>16</v>
      </c>
      <c r="P159" s="43">
        <v>0.61499999999999999</v>
      </c>
      <c r="Q159" s="44">
        <v>10</v>
      </c>
      <c r="R159" s="43">
        <v>0.38500000000000001</v>
      </c>
      <c r="S159" s="44">
        <v>97</v>
      </c>
      <c r="T159" s="43">
        <v>0.63800000000000001</v>
      </c>
      <c r="U159" s="44">
        <v>55</v>
      </c>
      <c r="V159" s="43">
        <v>0.36199999999999999</v>
      </c>
    </row>
    <row r="160" spans="2:22" x14ac:dyDescent="0.2">
      <c r="B160" s="74" t="s">
        <v>5</v>
      </c>
      <c r="C160" s="44">
        <v>10</v>
      </c>
      <c r="D160" s="43">
        <v>1</v>
      </c>
      <c r="E160" s="44">
        <v>0</v>
      </c>
      <c r="F160" s="43">
        <v>0</v>
      </c>
      <c r="G160" s="44">
        <v>61</v>
      </c>
      <c r="H160" s="43">
        <v>0.74399999999999999</v>
      </c>
      <c r="I160" s="44">
        <v>21</v>
      </c>
      <c r="J160" s="43">
        <v>0.25600000000000001</v>
      </c>
      <c r="K160" s="44">
        <v>75</v>
      </c>
      <c r="L160" s="43">
        <v>0.90400000000000003</v>
      </c>
      <c r="M160" s="44">
        <v>8</v>
      </c>
      <c r="N160" s="43">
        <v>9.6000000000000002E-2</v>
      </c>
      <c r="O160" s="44">
        <v>28</v>
      </c>
      <c r="P160" s="43">
        <v>0.90300000000000002</v>
      </c>
      <c r="Q160" s="44">
        <v>3</v>
      </c>
      <c r="R160" s="43">
        <v>9.7000000000000003E-2</v>
      </c>
      <c r="S160" s="44">
        <v>174</v>
      </c>
      <c r="T160" s="43">
        <v>0.84499999999999997</v>
      </c>
      <c r="U160" s="44">
        <v>32</v>
      </c>
      <c r="V160" s="43">
        <v>0.155</v>
      </c>
    </row>
    <row r="161" spans="2:22" x14ac:dyDescent="0.2">
      <c r="B161" s="74" t="s">
        <v>124</v>
      </c>
      <c r="C161" s="44">
        <v>20</v>
      </c>
      <c r="D161" s="43">
        <v>0.95199999999999996</v>
      </c>
      <c r="E161" s="44">
        <v>1</v>
      </c>
      <c r="F161" s="43">
        <v>4.8000000000000001E-2</v>
      </c>
      <c r="G161" s="44">
        <v>46</v>
      </c>
      <c r="H161" s="43">
        <v>0.61299999999999999</v>
      </c>
      <c r="I161" s="44">
        <v>29</v>
      </c>
      <c r="J161" s="43">
        <v>0.38700000000000001</v>
      </c>
      <c r="K161" s="44">
        <v>45</v>
      </c>
      <c r="L161" s="43">
        <v>0.50600000000000001</v>
      </c>
      <c r="M161" s="44">
        <v>44</v>
      </c>
      <c r="N161" s="43">
        <v>0.49399999999999999</v>
      </c>
      <c r="O161" s="44">
        <v>28</v>
      </c>
      <c r="P161" s="43">
        <v>0.53800000000000003</v>
      </c>
      <c r="Q161" s="44">
        <v>24</v>
      </c>
      <c r="R161" s="43">
        <v>0.46200000000000002</v>
      </c>
      <c r="S161" s="44">
        <v>139</v>
      </c>
      <c r="T161" s="43">
        <v>0.58599999999999997</v>
      </c>
      <c r="U161" s="44">
        <v>98</v>
      </c>
      <c r="V161" s="43">
        <v>0.41399999999999998</v>
      </c>
    </row>
    <row r="162" spans="2:22" x14ac:dyDescent="0.2">
      <c r="B162" s="74" t="s">
        <v>125</v>
      </c>
      <c r="C162" s="44">
        <v>2</v>
      </c>
      <c r="D162" s="43">
        <v>1</v>
      </c>
      <c r="E162" s="44">
        <v>0</v>
      </c>
      <c r="F162" s="43">
        <v>0</v>
      </c>
      <c r="G162" s="44">
        <v>0</v>
      </c>
      <c r="H162" s="43">
        <v>0</v>
      </c>
      <c r="I162" s="44">
        <v>1</v>
      </c>
      <c r="J162" s="43">
        <v>1</v>
      </c>
      <c r="K162" s="44">
        <v>0</v>
      </c>
      <c r="L162" s="43">
        <v>0</v>
      </c>
      <c r="M162" s="44">
        <v>6</v>
      </c>
      <c r="N162" s="43">
        <v>1</v>
      </c>
      <c r="O162" s="44">
        <v>0</v>
      </c>
      <c r="P162" s="43">
        <v>0</v>
      </c>
      <c r="Q162" s="44">
        <v>1</v>
      </c>
      <c r="R162" s="43">
        <v>1</v>
      </c>
      <c r="S162" s="44">
        <v>2</v>
      </c>
      <c r="T162" s="43">
        <v>0.2</v>
      </c>
      <c r="U162" s="44">
        <v>8</v>
      </c>
      <c r="V162" s="43">
        <v>0.8</v>
      </c>
    </row>
    <row r="163" spans="2:22" x14ac:dyDescent="0.2">
      <c r="B163" s="74" t="s">
        <v>126</v>
      </c>
      <c r="C163" s="44">
        <v>331</v>
      </c>
      <c r="D163" s="43">
        <v>0.99099999999999999</v>
      </c>
      <c r="E163" s="44">
        <v>3</v>
      </c>
      <c r="F163" s="43">
        <v>8.9999999999999993E-3</v>
      </c>
      <c r="G163" s="44">
        <v>786</v>
      </c>
      <c r="H163" s="43">
        <v>0.99199999999999999</v>
      </c>
      <c r="I163" s="44">
        <v>6</v>
      </c>
      <c r="J163" s="43">
        <v>8.0000000000000002E-3</v>
      </c>
      <c r="K163" s="44">
        <v>619</v>
      </c>
      <c r="L163" s="43">
        <v>0.98299999999999998</v>
      </c>
      <c r="M163" s="44">
        <v>11</v>
      </c>
      <c r="N163" s="43">
        <v>1.7000000000000001E-2</v>
      </c>
      <c r="O163" s="44">
        <v>278</v>
      </c>
      <c r="P163" s="43">
        <v>0.95899999999999996</v>
      </c>
      <c r="Q163" s="44">
        <v>12</v>
      </c>
      <c r="R163" s="43">
        <v>4.1000000000000002E-2</v>
      </c>
      <c r="S163" s="44">
        <v>2014</v>
      </c>
      <c r="T163" s="43">
        <v>0.98399999999999999</v>
      </c>
      <c r="U163" s="44">
        <v>32</v>
      </c>
      <c r="V163" s="43">
        <v>1.6E-2</v>
      </c>
    </row>
    <row r="164" spans="2:22" x14ac:dyDescent="0.2">
      <c r="B164" s="74" t="s">
        <v>8</v>
      </c>
      <c r="C164" s="44">
        <v>21</v>
      </c>
      <c r="D164" s="43">
        <v>1</v>
      </c>
      <c r="E164" s="44">
        <v>0</v>
      </c>
      <c r="F164" s="43">
        <v>0</v>
      </c>
      <c r="G164" s="44">
        <v>249</v>
      </c>
      <c r="H164" s="43">
        <v>0.99199999999999999</v>
      </c>
      <c r="I164" s="44">
        <v>2</v>
      </c>
      <c r="J164" s="43">
        <v>8.0000000000000002E-3</v>
      </c>
      <c r="K164" s="44">
        <v>532</v>
      </c>
      <c r="L164" s="43">
        <v>0.95</v>
      </c>
      <c r="M164" s="44">
        <v>28</v>
      </c>
      <c r="N164" s="43">
        <v>0.05</v>
      </c>
      <c r="O164" s="44">
        <v>219</v>
      </c>
      <c r="P164" s="43">
        <v>0.70899999999999996</v>
      </c>
      <c r="Q164" s="44">
        <v>90</v>
      </c>
      <c r="R164" s="43">
        <v>0.29099999999999998</v>
      </c>
      <c r="S164" s="44">
        <v>1021</v>
      </c>
      <c r="T164" s="43">
        <v>0.89500000000000002</v>
      </c>
      <c r="U164" s="44">
        <v>120</v>
      </c>
      <c r="V164" s="43">
        <v>0.105</v>
      </c>
    </row>
    <row r="165" spans="2:22" x14ac:dyDescent="0.2">
      <c r="B165" s="74" t="s">
        <v>6</v>
      </c>
      <c r="C165" s="44">
        <v>15</v>
      </c>
      <c r="D165" s="43">
        <v>0.93799999999999994</v>
      </c>
      <c r="E165" s="44">
        <v>1</v>
      </c>
      <c r="F165" s="43">
        <v>6.3E-2</v>
      </c>
      <c r="G165" s="44">
        <v>36</v>
      </c>
      <c r="H165" s="43">
        <v>0.5</v>
      </c>
      <c r="I165" s="44">
        <v>36</v>
      </c>
      <c r="J165" s="43">
        <v>0.5</v>
      </c>
      <c r="K165" s="44">
        <v>97</v>
      </c>
      <c r="L165" s="43">
        <v>0.75800000000000001</v>
      </c>
      <c r="M165" s="44">
        <v>31</v>
      </c>
      <c r="N165" s="43">
        <v>0.24199999999999999</v>
      </c>
      <c r="O165" s="44">
        <v>72</v>
      </c>
      <c r="P165" s="43">
        <v>0.71299999999999997</v>
      </c>
      <c r="Q165" s="44">
        <v>29</v>
      </c>
      <c r="R165" s="43">
        <v>0.28699999999999998</v>
      </c>
      <c r="S165" s="44">
        <v>220</v>
      </c>
      <c r="T165" s="43">
        <v>0.69399999999999995</v>
      </c>
      <c r="U165" s="44">
        <v>97</v>
      </c>
      <c r="V165" s="43">
        <v>0.30599999999999999</v>
      </c>
    </row>
    <row r="166" spans="2:22" x14ac:dyDescent="0.2">
      <c r="B166" s="74" t="s">
        <v>127</v>
      </c>
      <c r="C166" s="44">
        <v>27</v>
      </c>
      <c r="D166" s="43">
        <v>0.96399999999999997</v>
      </c>
      <c r="E166" s="44">
        <v>1</v>
      </c>
      <c r="F166" s="43">
        <v>3.5999999999999997E-2</v>
      </c>
      <c r="G166" s="44">
        <v>266</v>
      </c>
      <c r="H166" s="43">
        <v>0.95299999999999996</v>
      </c>
      <c r="I166" s="44">
        <v>13</v>
      </c>
      <c r="J166" s="43">
        <v>4.7E-2</v>
      </c>
      <c r="K166" s="44">
        <v>696</v>
      </c>
      <c r="L166" s="43">
        <v>0.68899999999999995</v>
      </c>
      <c r="M166" s="44">
        <v>314</v>
      </c>
      <c r="N166" s="43">
        <v>0.311</v>
      </c>
      <c r="O166" s="44">
        <v>499</v>
      </c>
      <c r="P166" s="43">
        <v>0.39300000000000002</v>
      </c>
      <c r="Q166" s="44">
        <v>771</v>
      </c>
      <c r="R166" s="43">
        <v>0.60699999999999998</v>
      </c>
      <c r="S166" s="44">
        <v>1488</v>
      </c>
      <c r="T166" s="43">
        <v>0.57499999999999996</v>
      </c>
      <c r="U166" s="44">
        <v>1099</v>
      </c>
      <c r="V166" s="43">
        <v>0.42499999999999999</v>
      </c>
    </row>
    <row r="167" spans="2:22" x14ac:dyDescent="0.2">
      <c r="B167" s="74" t="s">
        <v>128</v>
      </c>
      <c r="C167" s="44">
        <v>831</v>
      </c>
      <c r="D167" s="43">
        <v>0.999</v>
      </c>
      <c r="E167" s="44">
        <v>1</v>
      </c>
      <c r="F167" s="43">
        <v>1E-3</v>
      </c>
      <c r="G167" s="44">
        <v>1281</v>
      </c>
      <c r="H167" s="43">
        <v>0.998</v>
      </c>
      <c r="I167" s="44">
        <v>3</v>
      </c>
      <c r="J167" s="43">
        <v>2E-3</v>
      </c>
      <c r="K167" s="44">
        <v>398</v>
      </c>
      <c r="L167" s="43">
        <v>0.98499999999999999</v>
      </c>
      <c r="M167" s="44">
        <v>6</v>
      </c>
      <c r="N167" s="43">
        <v>1.4999999999999999E-2</v>
      </c>
      <c r="O167" s="44">
        <v>62</v>
      </c>
      <c r="P167" s="43">
        <v>0.93899999999999995</v>
      </c>
      <c r="Q167" s="44">
        <v>4</v>
      </c>
      <c r="R167" s="43">
        <v>6.0999999999999999E-2</v>
      </c>
      <c r="S167" s="44">
        <v>2572</v>
      </c>
      <c r="T167" s="43">
        <v>0.995</v>
      </c>
      <c r="U167" s="44">
        <v>14</v>
      </c>
      <c r="V167" s="43">
        <v>5.0000000000000001E-3</v>
      </c>
    </row>
    <row r="168" spans="2:22" x14ac:dyDescent="0.2">
      <c r="B168" s="74" t="s">
        <v>9</v>
      </c>
      <c r="C168" s="44">
        <v>20</v>
      </c>
      <c r="D168" s="43">
        <v>1</v>
      </c>
      <c r="E168" s="44">
        <v>0</v>
      </c>
      <c r="F168" s="43">
        <v>0</v>
      </c>
      <c r="G168" s="44">
        <v>105</v>
      </c>
      <c r="H168" s="43">
        <v>0.97199999999999998</v>
      </c>
      <c r="I168" s="44">
        <v>3</v>
      </c>
      <c r="J168" s="43">
        <v>2.8000000000000001E-2</v>
      </c>
      <c r="K168" s="44">
        <v>201</v>
      </c>
      <c r="L168" s="43">
        <v>0.96199999999999997</v>
      </c>
      <c r="M168" s="44">
        <v>8</v>
      </c>
      <c r="N168" s="43">
        <v>3.7999999999999999E-2</v>
      </c>
      <c r="O168" s="44">
        <v>77</v>
      </c>
      <c r="P168" s="43">
        <v>0.93899999999999995</v>
      </c>
      <c r="Q168" s="44">
        <v>5</v>
      </c>
      <c r="R168" s="43">
        <v>6.0999999999999999E-2</v>
      </c>
      <c r="S168" s="44">
        <v>403</v>
      </c>
      <c r="T168" s="43">
        <v>0.96199999999999997</v>
      </c>
      <c r="U168" s="44">
        <v>16</v>
      </c>
      <c r="V168" s="43">
        <v>3.7999999999999999E-2</v>
      </c>
    </row>
    <row r="169" spans="2:22" x14ac:dyDescent="0.2">
      <c r="B169" s="74" t="s">
        <v>129</v>
      </c>
      <c r="C169" s="44">
        <v>0</v>
      </c>
      <c r="D169" s="43">
        <v>0</v>
      </c>
      <c r="E169" s="44">
        <v>3</v>
      </c>
      <c r="F169" s="43">
        <v>1</v>
      </c>
      <c r="G169" s="44">
        <v>0</v>
      </c>
      <c r="H169" s="43">
        <v>0</v>
      </c>
      <c r="I169" s="44">
        <v>4</v>
      </c>
      <c r="J169" s="43">
        <v>1</v>
      </c>
      <c r="K169" s="44">
        <v>0</v>
      </c>
      <c r="L169" s="43">
        <v>0</v>
      </c>
      <c r="M169" s="44">
        <v>13</v>
      </c>
      <c r="N169" s="43">
        <v>1</v>
      </c>
      <c r="O169" s="44">
        <v>0</v>
      </c>
      <c r="P169" s="43">
        <v>0</v>
      </c>
      <c r="Q169" s="44">
        <v>2</v>
      </c>
      <c r="R169" s="43">
        <v>1</v>
      </c>
      <c r="S169" s="44">
        <v>0</v>
      </c>
      <c r="T169" s="43">
        <v>0</v>
      </c>
      <c r="U169" s="44">
        <v>22</v>
      </c>
      <c r="V169" s="43">
        <v>1</v>
      </c>
    </row>
    <row r="170" spans="2:22" x14ac:dyDescent="0.2">
      <c r="B170" s="74" t="s">
        <v>37</v>
      </c>
      <c r="C170" s="44">
        <v>12651</v>
      </c>
      <c r="D170" s="43">
        <v>0.99099999999999999</v>
      </c>
      <c r="E170" s="44">
        <v>113</v>
      </c>
      <c r="F170" s="43">
        <v>8.9999999999999993E-3</v>
      </c>
      <c r="G170" s="44">
        <v>23452</v>
      </c>
      <c r="H170" s="43">
        <v>0.95899999999999996</v>
      </c>
      <c r="I170" s="44">
        <v>999</v>
      </c>
      <c r="J170" s="43">
        <v>4.1000000000000002E-2</v>
      </c>
      <c r="K170" s="44">
        <v>16705</v>
      </c>
      <c r="L170" s="43">
        <v>0.86899999999999999</v>
      </c>
      <c r="M170" s="44">
        <v>2510</v>
      </c>
      <c r="N170" s="43">
        <v>0.13100000000000001</v>
      </c>
      <c r="O170" s="44">
        <v>7185</v>
      </c>
      <c r="P170" s="43">
        <v>0.73399999999999999</v>
      </c>
      <c r="Q170" s="44">
        <v>2608</v>
      </c>
      <c r="R170" s="43">
        <v>0.26600000000000001</v>
      </c>
      <c r="S170" s="44">
        <v>59993</v>
      </c>
      <c r="T170" s="43">
        <v>0.90600000000000003</v>
      </c>
      <c r="U170" s="44">
        <v>6230</v>
      </c>
      <c r="V170" s="43">
        <v>9.4E-2</v>
      </c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N171"/>
  <sheetViews>
    <sheetView zoomScale="110" zoomScaleNormal="110" workbookViewId="0">
      <pane xSplit="1" ySplit="3" topLeftCell="B30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9.09765625" defaultRowHeight="10" x14ac:dyDescent="0.2"/>
  <cols>
    <col min="1" max="1" width="18.59765625" style="12" customWidth="1"/>
    <col min="2" max="2" width="13.69921875" style="12" customWidth="1"/>
    <col min="3" max="13" width="10.3984375" style="12" bestFit="1" customWidth="1"/>
    <col min="14" max="19" width="9.09765625" style="12"/>
    <col min="20" max="20" width="9.09765625" style="81"/>
    <col min="21" max="22" width="9.09765625" style="12"/>
    <col min="23" max="24" width="9.09765625" style="108"/>
    <col min="25" max="26" width="11" style="108" bestFit="1" customWidth="1"/>
    <col min="27" max="40" width="9.09765625" style="108"/>
    <col min="41" max="16384" width="9.09765625" style="12"/>
  </cols>
  <sheetData>
    <row r="1" spans="1:40" ht="30" customHeight="1" x14ac:dyDescent="0.3">
      <c r="A1" s="295" t="s">
        <v>568</v>
      </c>
      <c r="U1" s="66"/>
      <c r="V1" s="196" t="s">
        <v>366</v>
      </c>
    </row>
    <row r="2" spans="1:40" s="82" customFormat="1" ht="11.5" x14ac:dyDescent="0.25">
      <c r="R2" s="301" t="s">
        <v>299</v>
      </c>
      <c r="S2" s="301"/>
      <c r="T2" s="193"/>
      <c r="W2" s="108"/>
      <c r="X2" s="108"/>
      <c r="Y2" s="108"/>
      <c r="Z2" s="108"/>
      <c r="AA2" s="108"/>
      <c r="AB2" s="108"/>
      <c r="AC2" s="108"/>
      <c r="AD2" s="108"/>
      <c r="AE2" s="108"/>
      <c r="AF2" s="108"/>
      <c r="AG2" s="108"/>
      <c r="AH2" s="108"/>
      <c r="AI2" s="108"/>
      <c r="AJ2" s="108"/>
      <c r="AK2" s="108"/>
      <c r="AL2" s="108"/>
      <c r="AM2" s="108"/>
      <c r="AN2" s="108"/>
    </row>
    <row r="3" spans="1:40" s="82" customFormat="1" ht="11.5" x14ac:dyDescent="0.25">
      <c r="B3" s="88" t="s">
        <v>469</v>
      </c>
      <c r="C3" s="88" t="s">
        <v>470</v>
      </c>
      <c r="D3" s="88" t="s">
        <v>471</v>
      </c>
      <c r="E3" s="88" t="s">
        <v>472</v>
      </c>
      <c r="F3" s="88" t="s">
        <v>473</v>
      </c>
      <c r="G3" s="88" t="s">
        <v>474</v>
      </c>
      <c r="H3" s="88" t="s">
        <v>475</v>
      </c>
      <c r="I3" s="88" t="s">
        <v>476</v>
      </c>
      <c r="J3" s="88" t="s">
        <v>477</v>
      </c>
      <c r="K3" s="88" t="s">
        <v>478</v>
      </c>
      <c r="L3" s="88" t="s">
        <v>479</v>
      </c>
      <c r="M3" s="88" t="s">
        <v>480</v>
      </c>
      <c r="N3" s="88" t="s">
        <v>481</v>
      </c>
      <c r="O3" s="88" t="s">
        <v>482</v>
      </c>
      <c r="P3" s="88" t="s">
        <v>483</v>
      </c>
      <c r="Q3" s="88" t="s">
        <v>484</v>
      </c>
      <c r="R3" s="89" t="s">
        <v>362</v>
      </c>
      <c r="S3" s="89" t="s">
        <v>342</v>
      </c>
      <c r="T3" s="83" t="s">
        <v>360</v>
      </c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</row>
    <row r="4" spans="1:40" ht="15" customHeight="1" x14ac:dyDescent="0.2">
      <c r="A4" s="12" t="s">
        <v>64</v>
      </c>
      <c r="B4" s="14">
        <f t="shared" ref="B4:B35" si="0">C88</f>
        <v>539</v>
      </c>
      <c r="C4" s="14">
        <f t="shared" ref="C4:Q19" si="1">D88</f>
        <v>577</v>
      </c>
      <c r="D4" s="14">
        <f t="shared" si="1"/>
        <v>604</v>
      </c>
      <c r="E4" s="14">
        <f t="shared" si="1"/>
        <v>656</v>
      </c>
      <c r="F4" s="14">
        <f t="shared" si="1"/>
        <v>651</v>
      </c>
      <c r="G4" s="14">
        <f t="shared" si="1"/>
        <v>692</v>
      </c>
      <c r="H4" s="14">
        <f t="shared" si="1"/>
        <v>746</v>
      </c>
      <c r="I4" s="14">
        <f t="shared" si="1"/>
        <v>795</v>
      </c>
      <c r="J4" s="14">
        <f t="shared" si="1"/>
        <v>801</v>
      </c>
      <c r="K4" s="14">
        <f t="shared" si="1"/>
        <v>808</v>
      </c>
      <c r="L4" s="14">
        <f t="shared" si="1"/>
        <v>808</v>
      </c>
      <c r="M4" s="14">
        <f t="shared" si="1"/>
        <v>815</v>
      </c>
      <c r="N4" s="14">
        <f t="shared" si="1"/>
        <v>802</v>
      </c>
      <c r="O4" s="14">
        <f t="shared" si="1"/>
        <v>795</v>
      </c>
      <c r="P4" s="14">
        <f t="shared" si="1"/>
        <v>813</v>
      </c>
      <c r="Q4" s="14">
        <f t="shared" si="1"/>
        <v>826</v>
      </c>
      <c r="R4" s="27">
        <f>(Q4/P4)-1</f>
        <v>1.5990159901599021E-2</v>
      </c>
      <c r="S4" s="27">
        <f>(Q4/L4)-1</f>
        <v>2.2277227722772297E-2</v>
      </c>
      <c r="T4" s="84" t="s">
        <v>344</v>
      </c>
      <c r="U4" s="85" t="e">
        <f>Q4/$Y$2</f>
        <v>#DIV/0!</v>
      </c>
    </row>
    <row r="5" spans="1:40" ht="15" customHeight="1" x14ac:dyDescent="0.2">
      <c r="A5" s="12" t="s">
        <v>65</v>
      </c>
      <c r="B5" s="14">
        <f t="shared" si="0"/>
        <v>427</v>
      </c>
      <c r="C5" s="14">
        <f t="shared" si="1"/>
        <v>463</v>
      </c>
      <c r="D5" s="14">
        <f t="shared" si="1"/>
        <v>446</v>
      </c>
      <c r="E5" s="14">
        <f t="shared" si="1"/>
        <v>481</v>
      </c>
      <c r="F5" s="14">
        <f t="shared" si="1"/>
        <v>520</v>
      </c>
      <c r="G5" s="14">
        <f t="shared" si="1"/>
        <v>590</v>
      </c>
      <c r="H5" s="14">
        <f t="shared" si="1"/>
        <v>645</v>
      </c>
      <c r="I5" s="14">
        <f t="shared" si="1"/>
        <v>685</v>
      </c>
      <c r="J5" s="14">
        <f t="shared" si="1"/>
        <v>714</v>
      </c>
      <c r="K5" s="14">
        <f t="shared" si="1"/>
        <v>706</v>
      </c>
      <c r="L5" s="14">
        <f t="shared" si="1"/>
        <v>706</v>
      </c>
      <c r="M5" s="14">
        <f t="shared" si="1"/>
        <v>709</v>
      </c>
      <c r="N5" s="14">
        <f t="shared" si="1"/>
        <v>762</v>
      </c>
      <c r="O5" s="14">
        <f t="shared" si="1"/>
        <v>759</v>
      </c>
      <c r="P5" s="14">
        <f t="shared" si="1"/>
        <v>755</v>
      </c>
      <c r="Q5" s="14">
        <f t="shared" si="1"/>
        <v>757</v>
      </c>
      <c r="R5" s="27">
        <f t="shared" ref="R5:R68" si="2">(Q5/P5)-1</f>
        <v>2.6490066225166586E-3</v>
      </c>
      <c r="S5" s="27">
        <f t="shared" ref="S5:S68" si="3">(Q5/L5)-1</f>
        <v>7.2237960339943452E-2</v>
      </c>
      <c r="T5" s="84" t="s">
        <v>344</v>
      </c>
      <c r="U5" s="85" t="e">
        <f t="shared" ref="U5:U6" si="4">Q5/$Y$2</f>
        <v>#DIV/0!</v>
      </c>
    </row>
    <row r="6" spans="1:40" ht="15" customHeight="1" x14ac:dyDescent="0.2">
      <c r="A6" s="12" t="s">
        <v>0</v>
      </c>
      <c r="B6" s="14">
        <f t="shared" si="0"/>
        <v>6386</v>
      </c>
      <c r="C6" s="14">
        <f t="shared" si="1"/>
        <v>6637</v>
      </c>
      <c r="D6" s="14">
        <f t="shared" si="1"/>
        <v>7037</v>
      </c>
      <c r="E6" s="14">
        <f t="shared" si="1"/>
        <v>7525</v>
      </c>
      <c r="F6" s="14">
        <f t="shared" si="1"/>
        <v>7858</v>
      </c>
      <c r="G6" s="14">
        <f t="shared" si="1"/>
        <v>8350</v>
      </c>
      <c r="H6" s="14">
        <f t="shared" si="1"/>
        <v>8870</v>
      </c>
      <c r="I6" s="14">
        <f t="shared" si="1"/>
        <v>9527</v>
      </c>
      <c r="J6" s="14">
        <f t="shared" si="1"/>
        <v>9999</v>
      </c>
      <c r="K6" s="14">
        <f t="shared" si="1"/>
        <v>10498</v>
      </c>
      <c r="L6" s="14">
        <f t="shared" si="1"/>
        <v>10901</v>
      </c>
      <c r="M6" s="14">
        <f t="shared" si="1"/>
        <v>11206</v>
      </c>
      <c r="N6" s="14">
        <f t="shared" si="1"/>
        <v>11466</v>
      </c>
      <c r="O6" s="14">
        <f t="shared" si="1"/>
        <v>11736</v>
      </c>
      <c r="P6" s="14">
        <f t="shared" si="1"/>
        <v>12034</v>
      </c>
      <c r="Q6" s="14">
        <f t="shared" si="1"/>
        <v>12452</v>
      </c>
      <c r="R6" s="85">
        <f t="shared" si="2"/>
        <v>3.4734917733089565E-2</v>
      </c>
      <c r="S6" s="85">
        <f t="shared" si="3"/>
        <v>0.14228052472250252</v>
      </c>
      <c r="T6" s="84" t="s">
        <v>344</v>
      </c>
      <c r="U6" s="85" t="e">
        <f t="shared" si="4"/>
        <v>#DIV/0!</v>
      </c>
      <c r="V6" s="86"/>
    </row>
    <row r="7" spans="1:40" ht="15" customHeight="1" x14ac:dyDescent="0.2">
      <c r="A7" s="12" t="s">
        <v>66</v>
      </c>
      <c r="B7" s="14">
        <f t="shared" si="0"/>
        <v>6615</v>
      </c>
      <c r="C7" s="14">
        <f t="shared" si="1"/>
        <v>6912</v>
      </c>
      <c r="D7" s="14">
        <f t="shared" si="1"/>
        <v>7062</v>
      </c>
      <c r="E7" s="14">
        <f t="shared" si="1"/>
        <v>7533</v>
      </c>
      <c r="F7" s="14">
        <f t="shared" si="1"/>
        <v>8072</v>
      </c>
      <c r="G7" s="14">
        <f t="shared" si="1"/>
        <v>8738</v>
      </c>
      <c r="H7" s="14">
        <f t="shared" si="1"/>
        <v>9409</v>
      </c>
      <c r="I7" s="14">
        <f t="shared" si="1"/>
        <v>9835</v>
      </c>
      <c r="J7" s="14">
        <f t="shared" si="1"/>
        <v>10147</v>
      </c>
      <c r="K7" s="14">
        <f t="shared" si="1"/>
        <v>10574</v>
      </c>
      <c r="L7" s="14">
        <f t="shared" si="1"/>
        <v>11038</v>
      </c>
      <c r="M7" s="14">
        <f t="shared" si="1"/>
        <v>11760</v>
      </c>
      <c r="N7" s="14">
        <f t="shared" si="1"/>
        <v>12293</v>
      </c>
      <c r="O7" s="14">
        <f t="shared" si="1"/>
        <v>12755</v>
      </c>
      <c r="P7" s="14">
        <f t="shared" si="1"/>
        <v>13022</v>
      </c>
      <c r="Q7" s="14">
        <f t="shared" si="1"/>
        <v>12647</v>
      </c>
      <c r="R7" s="85">
        <f t="shared" si="2"/>
        <v>-2.8797419751190323E-2</v>
      </c>
      <c r="S7" s="85">
        <f t="shared" si="3"/>
        <v>0.14576916107990567</v>
      </c>
      <c r="T7" s="84" t="s">
        <v>345</v>
      </c>
      <c r="U7" s="85" t="e">
        <f>Q7/$Y$1</f>
        <v>#DIV/0!</v>
      </c>
      <c r="V7" s="86"/>
    </row>
    <row r="8" spans="1:40" ht="15" customHeight="1" x14ac:dyDescent="0.2">
      <c r="A8" s="12" t="s">
        <v>67</v>
      </c>
      <c r="B8" s="14">
        <f t="shared" si="0"/>
        <v>1584</v>
      </c>
      <c r="C8" s="14">
        <f t="shared" si="1"/>
        <v>1685</v>
      </c>
      <c r="D8" s="14">
        <f t="shared" si="1"/>
        <v>1827</v>
      </c>
      <c r="E8" s="14">
        <f t="shared" si="1"/>
        <v>1992</v>
      </c>
      <c r="F8" s="14">
        <f t="shared" si="1"/>
        <v>2401</v>
      </c>
      <c r="G8" s="14">
        <f t="shared" si="1"/>
        <v>2944</v>
      </c>
      <c r="H8" s="14">
        <f t="shared" si="1"/>
        <v>2968</v>
      </c>
      <c r="I8" s="14">
        <f t="shared" si="1"/>
        <v>2608</v>
      </c>
      <c r="J8" s="14">
        <f t="shared" si="1"/>
        <v>2800</v>
      </c>
      <c r="K8" s="14">
        <f t="shared" si="1"/>
        <v>2896</v>
      </c>
      <c r="L8" s="14">
        <f t="shared" si="1"/>
        <v>2985</v>
      </c>
      <c r="M8" s="14">
        <f t="shared" si="1"/>
        <v>3031</v>
      </c>
      <c r="N8" s="14">
        <f t="shared" si="1"/>
        <v>2981</v>
      </c>
      <c r="O8" s="14">
        <f t="shared" si="1"/>
        <v>2939</v>
      </c>
      <c r="P8" s="14">
        <f t="shared" si="1"/>
        <v>2994</v>
      </c>
      <c r="Q8" s="14">
        <f t="shared" si="1"/>
        <v>3023</v>
      </c>
      <c r="R8" s="85">
        <f t="shared" si="2"/>
        <v>9.6860387441550788E-3</v>
      </c>
      <c r="S8" s="85">
        <f t="shared" si="3"/>
        <v>1.2730318257956341E-2</v>
      </c>
      <c r="T8" s="84" t="s">
        <v>344</v>
      </c>
      <c r="U8" s="85" t="e">
        <f t="shared" ref="U8:U9" si="5">Q8/$Y$2</f>
        <v>#DIV/0!</v>
      </c>
      <c r="V8" s="86"/>
    </row>
    <row r="9" spans="1:40" ht="15" customHeight="1" x14ac:dyDescent="0.2">
      <c r="A9" s="12" t="s">
        <v>68</v>
      </c>
      <c r="B9" s="14">
        <f t="shared" si="0"/>
        <v>1501</v>
      </c>
      <c r="C9" s="14">
        <f t="shared" si="1"/>
        <v>1626</v>
      </c>
      <c r="D9" s="14">
        <f t="shared" si="1"/>
        <v>1696</v>
      </c>
      <c r="E9" s="14">
        <f t="shared" si="1"/>
        <v>1821</v>
      </c>
      <c r="F9" s="14">
        <f t="shared" si="1"/>
        <v>1927</v>
      </c>
      <c r="G9" s="14">
        <f t="shared" si="1"/>
        <v>2101</v>
      </c>
      <c r="H9" s="14">
        <f t="shared" si="1"/>
        <v>2305</v>
      </c>
      <c r="I9" s="14">
        <f t="shared" si="1"/>
        <v>2465</v>
      </c>
      <c r="J9" s="14">
        <f t="shared" si="1"/>
        <v>2608</v>
      </c>
      <c r="K9" s="14">
        <f t="shared" si="1"/>
        <v>2790</v>
      </c>
      <c r="L9" s="14">
        <f t="shared" si="1"/>
        <v>2959</v>
      </c>
      <c r="M9" s="14">
        <f t="shared" si="1"/>
        <v>3042</v>
      </c>
      <c r="N9" s="14">
        <f t="shared" si="1"/>
        <v>3126</v>
      </c>
      <c r="O9" s="14">
        <f t="shared" si="1"/>
        <v>3145</v>
      </c>
      <c r="P9" s="14">
        <f t="shared" si="1"/>
        <v>3246</v>
      </c>
      <c r="Q9" s="14">
        <f t="shared" si="1"/>
        <v>3406</v>
      </c>
      <c r="R9" s="85">
        <f t="shared" si="2"/>
        <v>4.9291435613062262E-2</v>
      </c>
      <c r="S9" s="85">
        <f t="shared" si="3"/>
        <v>0.15106454883406562</v>
      </c>
      <c r="T9" s="84" t="s">
        <v>344</v>
      </c>
      <c r="U9" s="85" t="e">
        <f t="shared" si="5"/>
        <v>#DIV/0!</v>
      </c>
      <c r="V9" s="86"/>
    </row>
    <row r="10" spans="1:40" ht="15" customHeight="1" x14ac:dyDescent="0.2">
      <c r="A10" s="12" t="s">
        <v>69</v>
      </c>
      <c r="B10" s="14">
        <f t="shared" si="0"/>
        <v>5330</v>
      </c>
      <c r="C10" s="14">
        <f t="shared" si="1"/>
        <v>5322</v>
      </c>
      <c r="D10" s="14">
        <f t="shared" si="1"/>
        <v>5419</v>
      </c>
      <c r="E10" s="14">
        <f t="shared" si="1"/>
        <v>5795</v>
      </c>
      <c r="F10" s="14">
        <f t="shared" si="1"/>
        <v>6007</v>
      </c>
      <c r="G10" s="14">
        <f t="shared" si="1"/>
        <v>6225</v>
      </c>
      <c r="H10" s="14">
        <f t="shared" si="1"/>
        <v>6557</v>
      </c>
      <c r="I10" s="14">
        <f t="shared" si="1"/>
        <v>6932</v>
      </c>
      <c r="J10" s="14">
        <f t="shared" si="1"/>
        <v>7156</v>
      </c>
      <c r="K10" s="14">
        <f t="shared" si="1"/>
        <v>7458</v>
      </c>
      <c r="L10" s="14">
        <f t="shared" si="1"/>
        <v>7709</v>
      </c>
      <c r="M10" s="14">
        <f t="shared" si="1"/>
        <v>8042</v>
      </c>
      <c r="N10" s="14">
        <f t="shared" si="1"/>
        <v>8182</v>
      </c>
      <c r="O10" s="14">
        <f t="shared" si="1"/>
        <v>8387</v>
      </c>
      <c r="P10" s="14">
        <f t="shared" si="1"/>
        <v>8500</v>
      </c>
      <c r="Q10" s="14">
        <f t="shared" si="1"/>
        <v>8244</v>
      </c>
      <c r="R10" s="85">
        <f t="shared" si="2"/>
        <v>-3.0117647058823582E-2</v>
      </c>
      <c r="S10" s="85">
        <f t="shared" si="3"/>
        <v>6.939940329485017E-2</v>
      </c>
      <c r="T10" s="84" t="s">
        <v>345</v>
      </c>
      <c r="U10" s="85" t="e">
        <f>Q10/$Y$1</f>
        <v>#DIV/0!</v>
      </c>
      <c r="V10" s="86"/>
    </row>
    <row r="11" spans="1:40" ht="15" customHeight="1" x14ac:dyDescent="0.2">
      <c r="A11" s="12" t="s">
        <v>70</v>
      </c>
      <c r="B11" s="14">
        <f t="shared" si="0"/>
        <v>759</v>
      </c>
      <c r="C11" s="14">
        <f t="shared" si="1"/>
        <v>777</v>
      </c>
      <c r="D11" s="14">
        <f t="shared" si="1"/>
        <v>801</v>
      </c>
      <c r="E11" s="14">
        <f t="shared" si="1"/>
        <v>878</v>
      </c>
      <c r="F11" s="14">
        <f t="shared" si="1"/>
        <v>915</v>
      </c>
      <c r="G11" s="14">
        <f t="shared" si="1"/>
        <v>968</v>
      </c>
      <c r="H11" s="14">
        <f t="shared" si="1"/>
        <v>1037</v>
      </c>
      <c r="I11" s="14">
        <f t="shared" si="1"/>
        <v>1044</v>
      </c>
      <c r="J11" s="14">
        <f t="shared" si="1"/>
        <v>1071</v>
      </c>
      <c r="K11" s="14">
        <f t="shared" si="1"/>
        <v>1082</v>
      </c>
      <c r="L11" s="14">
        <f t="shared" si="1"/>
        <v>1099</v>
      </c>
      <c r="M11" s="14">
        <f t="shared" si="1"/>
        <v>1114</v>
      </c>
      <c r="N11" s="14">
        <f t="shared" si="1"/>
        <v>1073</v>
      </c>
      <c r="O11" s="14">
        <f t="shared" si="1"/>
        <v>1060</v>
      </c>
      <c r="P11" s="14">
        <f t="shared" si="1"/>
        <v>1082</v>
      </c>
      <c r="Q11" s="14">
        <f t="shared" si="1"/>
        <v>1096</v>
      </c>
      <c r="R11" s="85">
        <f t="shared" si="2"/>
        <v>1.2939001848428777E-2</v>
      </c>
      <c r="S11" s="85">
        <f t="shared" si="3"/>
        <v>-2.7297543221109777E-3</v>
      </c>
      <c r="T11" s="84" t="s">
        <v>344</v>
      </c>
      <c r="U11" s="85" t="e">
        <f>Q11/$Y$2</f>
        <v>#DIV/0!</v>
      </c>
      <c r="V11" s="86"/>
    </row>
    <row r="12" spans="1:40" ht="15" customHeight="1" x14ac:dyDescent="0.2">
      <c r="A12" s="12" t="s">
        <v>71</v>
      </c>
      <c r="B12" s="14">
        <f t="shared" si="0"/>
        <v>13915</v>
      </c>
      <c r="C12" s="14">
        <f t="shared" si="1"/>
        <v>14114</v>
      </c>
      <c r="D12" s="14">
        <f t="shared" si="1"/>
        <v>14213</v>
      </c>
      <c r="E12" s="14">
        <f t="shared" si="1"/>
        <v>15166</v>
      </c>
      <c r="F12" s="14">
        <f t="shared" si="1"/>
        <v>15616</v>
      </c>
      <c r="G12" s="14">
        <f t="shared" si="1"/>
        <v>16116</v>
      </c>
      <c r="H12" s="14">
        <f t="shared" si="1"/>
        <v>17003</v>
      </c>
      <c r="I12" s="14">
        <f t="shared" si="1"/>
        <v>17584</v>
      </c>
      <c r="J12" s="14">
        <f t="shared" si="1"/>
        <v>18014</v>
      </c>
      <c r="K12" s="14">
        <f t="shared" si="1"/>
        <v>18706</v>
      </c>
      <c r="L12" s="14">
        <f t="shared" si="1"/>
        <v>19653</v>
      </c>
      <c r="M12" s="14">
        <f t="shared" si="1"/>
        <v>20295</v>
      </c>
      <c r="N12" s="14">
        <f t="shared" si="1"/>
        <v>20634</v>
      </c>
      <c r="O12" s="14">
        <f t="shared" si="1"/>
        <v>21035</v>
      </c>
      <c r="P12" s="14">
        <f t="shared" si="1"/>
        <v>20958</v>
      </c>
      <c r="Q12" s="14">
        <f t="shared" si="1"/>
        <v>19313</v>
      </c>
      <c r="R12" s="85">
        <f t="shared" si="2"/>
        <v>-7.8490313961255831E-2</v>
      </c>
      <c r="S12" s="85">
        <f t="shared" si="3"/>
        <v>-1.7300157736732324E-2</v>
      </c>
      <c r="T12" s="84" t="s">
        <v>345</v>
      </c>
      <c r="U12" s="85" t="e">
        <f t="shared" ref="U12:U13" si="6">Q12/$Y$1</f>
        <v>#DIV/0!</v>
      </c>
      <c r="V12" s="86"/>
    </row>
    <row r="13" spans="1:40" ht="15" customHeight="1" x14ac:dyDescent="0.2">
      <c r="A13" s="12" t="s">
        <v>72</v>
      </c>
      <c r="B13" s="14">
        <f t="shared" si="0"/>
        <v>7648</v>
      </c>
      <c r="C13" s="14">
        <f t="shared" si="1"/>
        <v>8171</v>
      </c>
      <c r="D13" s="14">
        <f t="shared" si="1"/>
        <v>8724</v>
      </c>
      <c r="E13" s="14">
        <f t="shared" si="1"/>
        <v>9497</v>
      </c>
      <c r="F13" s="14">
        <f t="shared" si="1"/>
        <v>10351</v>
      </c>
      <c r="G13" s="14">
        <f t="shared" si="1"/>
        <v>11420</v>
      </c>
      <c r="H13" s="14">
        <f t="shared" si="1"/>
        <v>12431</v>
      </c>
      <c r="I13" s="14">
        <f t="shared" si="1"/>
        <v>13310</v>
      </c>
      <c r="J13" s="14">
        <f t="shared" si="1"/>
        <v>13865</v>
      </c>
      <c r="K13" s="14">
        <f t="shared" si="1"/>
        <v>14400</v>
      </c>
      <c r="L13" s="14">
        <f t="shared" si="1"/>
        <v>14807</v>
      </c>
      <c r="M13" s="14">
        <f t="shared" si="1"/>
        <v>15388</v>
      </c>
      <c r="N13" s="14">
        <f t="shared" si="1"/>
        <v>15903</v>
      </c>
      <c r="O13" s="14">
        <f t="shared" si="1"/>
        <v>16266</v>
      </c>
      <c r="P13" s="14">
        <f t="shared" si="1"/>
        <v>16605</v>
      </c>
      <c r="Q13" s="14">
        <f t="shared" si="1"/>
        <v>16008</v>
      </c>
      <c r="R13" s="85">
        <f t="shared" si="2"/>
        <v>-3.5953026196928639E-2</v>
      </c>
      <c r="S13" s="85">
        <f t="shared" si="3"/>
        <v>8.1110285675694005E-2</v>
      </c>
      <c r="T13" s="84" t="s">
        <v>345</v>
      </c>
      <c r="U13" s="85" t="e">
        <f t="shared" si="6"/>
        <v>#DIV/0!</v>
      </c>
      <c r="V13" s="86"/>
    </row>
    <row r="14" spans="1:40" ht="15" customHeight="1" x14ac:dyDescent="0.2">
      <c r="A14" s="12" t="s">
        <v>73</v>
      </c>
      <c r="B14" s="14">
        <f t="shared" si="0"/>
        <v>72</v>
      </c>
      <c r="C14" s="14">
        <f t="shared" si="1"/>
        <v>76</v>
      </c>
      <c r="D14" s="14">
        <f t="shared" si="1"/>
        <v>84</v>
      </c>
      <c r="E14" s="14">
        <f t="shared" si="1"/>
        <v>116</v>
      </c>
      <c r="F14" s="14">
        <f t="shared" si="1"/>
        <v>109</v>
      </c>
      <c r="G14" s="14">
        <f t="shared" si="1"/>
        <v>125</v>
      </c>
      <c r="H14" s="14">
        <f t="shared" si="1"/>
        <v>142</v>
      </c>
      <c r="I14" s="14">
        <f t="shared" si="1"/>
        <v>154</v>
      </c>
      <c r="J14" s="14">
        <f t="shared" si="1"/>
        <v>154</v>
      </c>
      <c r="K14" s="14">
        <f t="shared" si="1"/>
        <v>156</v>
      </c>
      <c r="L14" s="14">
        <f t="shared" si="1"/>
        <v>156</v>
      </c>
      <c r="M14" s="14">
        <f t="shared" si="1"/>
        <v>181</v>
      </c>
      <c r="N14" s="14">
        <f t="shared" si="1"/>
        <v>192</v>
      </c>
      <c r="O14" s="14">
        <f t="shared" si="1"/>
        <v>192</v>
      </c>
      <c r="P14" s="14">
        <f t="shared" si="1"/>
        <v>184</v>
      </c>
      <c r="Q14" s="14">
        <f t="shared" si="1"/>
        <v>201</v>
      </c>
      <c r="R14" s="85">
        <f t="shared" si="2"/>
        <v>9.2391304347826164E-2</v>
      </c>
      <c r="S14" s="85">
        <f t="shared" si="3"/>
        <v>0.28846153846153855</v>
      </c>
      <c r="T14" s="84" t="s">
        <v>344</v>
      </c>
      <c r="U14" s="85" t="e">
        <f t="shared" ref="U14:U15" si="7">Q14/$Y$2</f>
        <v>#DIV/0!</v>
      </c>
      <c r="V14" s="86"/>
    </row>
    <row r="15" spans="1:40" ht="15" customHeight="1" x14ac:dyDescent="0.2">
      <c r="A15" s="12" t="s">
        <v>74</v>
      </c>
      <c r="B15" s="14">
        <f t="shared" si="0"/>
        <v>1624</v>
      </c>
      <c r="C15" s="14">
        <f t="shared" si="1"/>
        <v>1717</v>
      </c>
      <c r="D15" s="14">
        <f t="shared" si="1"/>
        <v>1823</v>
      </c>
      <c r="E15" s="14">
        <f t="shared" si="1"/>
        <v>2031</v>
      </c>
      <c r="F15" s="14">
        <f t="shared" si="1"/>
        <v>2106</v>
      </c>
      <c r="G15" s="14">
        <f t="shared" si="1"/>
        <v>2149</v>
      </c>
      <c r="H15" s="14">
        <f t="shared" si="1"/>
        <v>2190</v>
      </c>
      <c r="I15" s="14">
        <f t="shared" si="1"/>
        <v>2232</v>
      </c>
      <c r="J15" s="14">
        <f t="shared" si="1"/>
        <v>2223</v>
      </c>
      <c r="K15" s="14">
        <f t="shared" si="1"/>
        <v>2239</v>
      </c>
      <c r="L15" s="14">
        <f t="shared" si="1"/>
        <v>2249</v>
      </c>
      <c r="M15" s="14">
        <f t="shared" si="1"/>
        <v>2274</v>
      </c>
      <c r="N15" s="14">
        <f t="shared" si="1"/>
        <v>2255</v>
      </c>
      <c r="O15" s="14">
        <f t="shared" si="1"/>
        <v>2222</v>
      </c>
      <c r="P15" s="14">
        <f t="shared" si="1"/>
        <v>2266</v>
      </c>
      <c r="Q15" s="14">
        <f t="shared" si="1"/>
        <v>2274</v>
      </c>
      <c r="R15" s="85">
        <f t="shared" si="2"/>
        <v>3.530450132391838E-3</v>
      </c>
      <c r="S15" s="85">
        <f>(Q15/L15)-1</f>
        <v>1.1116051578479391E-2</v>
      </c>
      <c r="T15" s="84" t="s">
        <v>344</v>
      </c>
      <c r="U15" s="85" t="e">
        <f t="shared" si="7"/>
        <v>#DIV/0!</v>
      </c>
      <c r="V15" s="86"/>
    </row>
    <row r="16" spans="1:40" ht="15" customHeight="1" x14ac:dyDescent="0.2">
      <c r="A16" s="12" t="s">
        <v>75</v>
      </c>
      <c r="B16" s="14">
        <f t="shared" si="0"/>
        <v>2305</v>
      </c>
      <c r="C16" s="14">
        <f t="shared" si="1"/>
        <v>2553</v>
      </c>
      <c r="D16" s="14">
        <f t="shared" si="1"/>
        <v>2846</v>
      </c>
      <c r="E16" s="14">
        <f t="shared" si="1"/>
        <v>3346</v>
      </c>
      <c r="F16" s="14">
        <f t="shared" si="1"/>
        <v>3812</v>
      </c>
      <c r="G16" s="14">
        <f t="shared" si="1"/>
        <v>4260</v>
      </c>
      <c r="H16" s="14">
        <f t="shared" si="1"/>
        <v>4891</v>
      </c>
      <c r="I16" s="14">
        <f t="shared" si="1"/>
        <v>5570</v>
      </c>
      <c r="J16" s="14">
        <f t="shared" si="1"/>
        <v>5954</v>
      </c>
      <c r="K16" s="14">
        <f t="shared" si="1"/>
        <v>6280</v>
      </c>
      <c r="L16" s="14">
        <f t="shared" si="1"/>
        <v>6627</v>
      </c>
      <c r="M16" s="14">
        <f t="shared" si="1"/>
        <v>6924</v>
      </c>
      <c r="N16" s="14">
        <f t="shared" si="1"/>
        <v>7464</v>
      </c>
      <c r="O16" s="14">
        <f t="shared" si="1"/>
        <v>8035</v>
      </c>
      <c r="P16" s="14">
        <f t="shared" si="1"/>
        <v>8555</v>
      </c>
      <c r="Q16" s="14">
        <f t="shared" si="1"/>
        <v>8825</v>
      </c>
      <c r="R16" s="85">
        <f t="shared" si="2"/>
        <v>3.1560490940970132E-2</v>
      </c>
      <c r="S16" s="85">
        <f t="shared" si="3"/>
        <v>0.33167345706956386</v>
      </c>
      <c r="T16" s="84" t="s">
        <v>345</v>
      </c>
      <c r="U16" s="85" t="e">
        <f t="shared" ref="U16:U17" si="8">Q16/$Y$1</f>
        <v>#DIV/0!</v>
      </c>
      <c r="V16" s="86"/>
    </row>
    <row r="17" spans="1:22" ht="15" customHeight="1" x14ac:dyDescent="0.2">
      <c r="A17" s="12" t="s">
        <v>76</v>
      </c>
      <c r="B17" s="14">
        <f t="shared" si="0"/>
        <v>9076</v>
      </c>
      <c r="C17" s="14">
        <f t="shared" si="1"/>
        <v>9577</v>
      </c>
      <c r="D17" s="14">
        <f t="shared" si="1"/>
        <v>10061</v>
      </c>
      <c r="E17" s="14">
        <f t="shared" si="1"/>
        <v>10622</v>
      </c>
      <c r="F17" s="14">
        <f t="shared" si="1"/>
        <v>11235</v>
      </c>
      <c r="G17" s="14">
        <f t="shared" si="1"/>
        <v>12252</v>
      </c>
      <c r="H17" s="14">
        <f t="shared" si="1"/>
        <v>13233</v>
      </c>
      <c r="I17" s="14">
        <f t="shared" si="1"/>
        <v>14071</v>
      </c>
      <c r="J17" s="14">
        <f t="shared" si="1"/>
        <v>14937</v>
      </c>
      <c r="K17" s="14">
        <f t="shared" si="1"/>
        <v>15973</v>
      </c>
      <c r="L17" s="14">
        <f t="shared" si="1"/>
        <v>17034</v>
      </c>
      <c r="M17" s="14">
        <f t="shared" si="1"/>
        <v>18359</v>
      </c>
      <c r="N17" s="14">
        <f t="shared" si="1"/>
        <v>19875</v>
      </c>
      <c r="O17" s="14">
        <f t="shared" si="1"/>
        <v>21498</v>
      </c>
      <c r="P17" s="14">
        <f t="shared" si="1"/>
        <v>22853</v>
      </c>
      <c r="Q17" s="14">
        <f t="shared" si="1"/>
        <v>23480</v>
      </c>
      <c r="R17" s="85">
        <f t="shared" si="2"/>
        <v>2.7436222815385269E-2</v>
      </c>
      <c r="S17" s="85">
        <f t="shared" si="3"/>
        <v>0.37841963132558409</v>
      </c>
      <c r="T17" s="84" t="s">
        <v>345</v>
      </c>
      <c r="U17" s="85" t="e">
        <f t="shared" si="8"/>
        <v>#DIV/0!</v>
      </c>
      <c r="V17" s="86"/>
    </row>
    <row r="18" spans="1:22" ht="15" customHeight="1" x14ac:dyDescent="0.2">
      <c r="A18" s="12" t="s">
        <v>77</v>
      </c>
      <c r="B18" s="14">
        <f t="shared" si="0"/>
        <v>477</v>
      </c>
      <c r="C18" s="14">
        <f t="shared" si="1"/>
        <v>500</v>
      </c>
      <c r="D18" s="14">
        <f t="shared" si="1"/>
        <v>515</v>
      </c>
      <c r="E18" s="14">
        <f t="shared" si="1"/>
        <v>560</v>
      </c>
      <c r="F18" s="14">
        <f t="shared" si="1"/>
        <v>611</v>
      </c>
      <c r="G18" s="14">
        <f t="shared" si="1"/>
        <v>650</v>
      </c>
      <c r="H18" s="14">
        <f t="shared" si="1"/>
        <v>696</v>
      </c>
      <c r="I18" s="14">
        <f t="shared" si="1"/>
        <v>747</v>
      </c>
      <c r="J18" s="14">
        <f t="shared" si="1"/>
        <v>745</v>
      </c>
      <c r="K18" s="14">
        <f t="shared" si="1"/>
        <v>774</v>
      </c>
      <c r="L18" s="14">
        <f t="shared" si="1"/>
        <v>797</v>
      </c>
      <c r="M18" s="14">
        <f t="shared" si="1"/>
        <v>824</v>
      </c>
      <c r="N18" s="14">
        <f t="shared" si="1"/>
        <v>833</v>
      </c>
      <c r="O18" s="14">
        <f t="shared" si="1"/>
        <v>810</v>
      </c>
      <c r="P18" s="14">
        <f t="shared" si="1"/>
        <v>824</v>
      </c>
      <c r="Q18" s="14">
        <f t="shared" si="1"/>
        <v>839</v>
      </c>
      <c r="R18" s="85">
        <f t="shared" si="2"/>
        <v>1.8203883495145678E-2</v>
      </c>
      <c r="S18" s="85">
        <f t="shared" si="3"/>
        <v>5.2697616060225938E-2</v>
      </c>
      <c r="T18" s="84" t="s">
        <v>344</v>
      </c>
      <c r="U18" s="85" t="e">
        <f t="shared" ref="U18:U20" si="9">Q18/$Y$2</f>
        <v>#DIV/0!</v>
      </c>
      <c r="V18" s="86"/>
    </row>
    <row r="19" spans="1:22" ht="15" customHeight="1" x14ac:dyDescent="0.2">
      <c r="A19" s="12" t="s">
        <v>78</v>
      </c>
      <c r="B19" s="14">
        <f t="shared" si="0"/>
        <v>826</v>
      </c>
      <c r="C19" s="14">
        <f t="shared" si="1"/>
        <v>882</v>
      </c>
      <c r="D19" s="14">
        <f t="shared" si="1"/>
        <v>907</v>
      </c>
      <c r="E19" s="14">
        <f t="shared" si="1"/>
        <v>997</v>
      </c>
      <c r="F19" s="14">
        <f t="shared" si="1"/>
        <v>1068</v>
      </c>
      <c r="G19" s="14">
        <f t="shared" si="1"/>
        <v>1104</v>
      </c>
      <c r="H19" s="14">
        <f t="shared" si="1"/>
        <v>1122</v>
      </c>
      <c r="I19" s="14">
        <f t="shared" si="1"/>
        <v>1193</v>
      </c>
      <c r="J19" s="14">
        <f t="shared" si="1"/>
        <v>1211</v>
      </c>
      <c r="K19" s="14">
        <f t="shared" si="1"/>
        <v>1251</v>
      </c>
      <c r="L19" s="14">
        <f t="shared" si="1"/>
        <v>1285</v>
      </c>
      <c r="M19" s="14">
        <f t="shared" si="1"/>
        <v>1319</v>
      </c>
      <c r="N19" s="14">
        <f t="shared" si="1"/>
        <v>1345</v>
      </c>
      <c r="O19" s="14">
        <f t="shared" si="1"/>
        <v>1365</v>
      </c>
      <c r="P19" s="14">
        <f t="shared" si="1"/>
        <v>1405</v>
      </c>
      <c r="Q19" s="14">
        <f t="shared" si="1"/>
        <v>1406</v>
      </c>
      <c r="R19" s="85">
        <f t="shared" si="2"/>
        <v>7.1174377224192398E-4</v>
      </c>
      <c r="S19" s="85">
        <f t="shared" si="3"/>
        <v>9.4163424124513728E-2</v>
      </c>
      <c r="T19" s="84" t="s">
        <v>344</v>
      </c>
      <c r="U19" s="85" t="e">
        <f t="shared" si="9"/>
        <v>#DIV/0!</v>
      </c>
      <c r="V19" s="86"/>
    </row>
    <row r="20" spans="1:22" ht="15" customHeight="1" x14ac:dyDescent="0.2">
      <c r="A20" s="12" t="s">
        <v>79</v>
      </c>
      <c r="B20" s="14">
        <f t="shared" si="0"/>
        <v>499</v>
      </c>
      <c r="C20" s="14">
        <f t="shared" ref="C20:C83" si="10">D104</f>
        <v>518</v>
      </c>
      <c r="D20" s="14">
        <f t="shared" ref="D20:D83" si="11">E104</f>
        <v>508</v>
      </c>
      <c r="E20" s="14">
        <f t="shared" ref="E20:E83" si="12">F104</f>
        <v>578</v>
      </c>
      <c r="F20" s="14">
        <f t="shared" ref="F20:F83" si="13">G104</f>
        <v>633</v>
      </c>
      <c r="G20" s="14">
        <f t="shared" ref="G20:G83" si="14">H104</f>
        <v>647</v>
      </c>
      <c r="H20" s="14">
        <f t="shared" ref="H20:H83" si="15">I104</f>
        <v>666</v>
      </c>
      <c r="I20" s="14">
        <f t="shared" ref="I20:I83" si="16">J104</f>
        <v>680</v>
      </c>
      <c r="J20" s="14">
        <f t="shared" ref="J20:J83" si="17">K104</f>
        <v>673</v>
      </c>
      <c r="K20" s="14">
        <f t="shared" ref="K20:K83" si="18">L104</f>
        <v>666</v>
      </c>
      <c r="L20" s="14">
        <f t="shared" ref="L20:L83" si="19">M104</f>
        <v>691</v>
      </c>
      <c r="M20" s="14">
        <f t="shared" ref="M20:M83" si="20">N104</f>
        <v>732</v>
      </c>
      <c r="N20" s="14">
        <f t="shared" ref="N20:N83" si="21">O104</f>
        <v>719</v>
      </c>
      <c r="O20" s="14">
        <f t="shared" ref="O20:O83" si="22">P104</f>
        <v>709</v>
      </c>
      <c r="P20" s="14">
        <f t="shared" ref="P20:P83" si="23">Q104</f>
        <v>727</v>
      </c>
      <c r="Q20" s="14">
        <f t="shared" ref="Q20:Q83" si="24">R104</f>
        <v>725</v>
      </c>
      <c r="R20" s="85">
        <f t="shared" si="2"/>
        <v>-2.7510316368638543E-3</v>
      </c>
      <c r="S20" s="85">
        <f t="shared" si="3"/>
        <v>4.9204052098408058E-2</v>
      </c>
      <c r="T20" s="84" t="s">
        <v>344</v>
      </c>
      <c r="U20" s="85" t="e">
        <f t="shared" si="9"/>
        <v>#DIV/0!</v>
      </c>
      <c r="V20" s="86"/>
    </row>
    <row r="21" spans="1:22" ht="15" customHeight="1" x14ac:dyDescent="0.2">
      <c r="A21" s="12" t="s">
        <v>80</v>
      </c>
      <c r="B21" s="14">
        <f t="shared" si="0"/>
        <v>13125</v>
      </c>
      <c r="C21" s="14">
        <f t="shared" si="10"/>
        <v>13290</v>
      </c>
      <c r="D21" s="14">
        <f t="shared" si="11"/>
        <v>13552</v>
      </c>
      <c r="E21" s="14">
        <f t="shared" si="12"/>
        <v>14139</v>
      </c>
      <c r="F21" s="14">
        <f t="shared" si="13"/>
        <v>14234</v>
      </c>
      <c r="G21" s="14">
        <f t="shared" si="14"/>
        <v>14682</v>
      </c>
      <c r="H21" s="14">
        <f t="shared" si="15"/>
        <v>15544</v>
      </c>
      <c r="I21" s="14">
        <f t="shared" si="16"/>
        <v>16305</v>
      </c>
      <c r="J21" s="14">
        <f t="shared" si="17"/>
        <v>16896</v>
      </c>
      <c r="K21" s="14">
        <f t="shared" si="18"/>
        <v>17397</v>
      </c>
      <c r="L21" s="14">
        <f t="shared" si="19"/>
        <v>18157</v>
      </c>
      <c r="M21" s="14">
        <f t="shared" si="20"/>
        <v>18948</v>
      </c>
      <c r="N21" s="14">
        <f t="shared" si="21"/>
        <v>19638</v>
      </c>
      <c r="O21" s="14">
        <f t="shared" si="22"/>
        <v>20062</v>
      </c>
      <c r="P21" s="14">
        <f t="shared" si="23"/>
        <v>20340</v>
      </c>
      <c r="Q21" s="14">
        <f t="shared" si="24"/>
        <v>19606</v>
      </c>
      <c r="R21" s="85">
        <f t="shared" si="2"/>
        <v>-3.6086529006883028E-2</v>
      </c>
      <c r="S21" s="85">
        <f t="shared" si="3"/>
        <v>7.9803932367681796E-2</v>
      </c>
      <c r="T21" s="84" t="s">
        <v>345</v>
      </c>
      <c r="U21" s="85" t="e">
        <f>Q21/$Y$1</f>
        <v>#DIV/0!</v>
      </c>
      <c r="V21" s="86"/>
    </row>
    <row r="22" spans="1:22" ht="15" customHeight="1" x14ac:dyDescent="0.2">
      <c r="A22" s="12" t="s">
        <v>81</v>
      </c>
      <c r="B22" s="14">
        <f t="shared" si="0"/>
        <v>1961</v>
      </c>
      <c r="C22" s="14">
        <f t="shared" si="10"/>
        <v>2034</v>
      </c>
      <c r="D22" s="14">
        <f t="shared" si="11"/>
        <v>2092</v>
      </c>
      <c r="E22" s="14">
        <f t="shared" si="12"/>
        <v>2308</v>
      </c>
      <c r="F22" s="14">
        <f t="shared" si="13"/>
        <v>2405</v>
      </c>
      <c r="G22" s="14">
        <f t="shared" si="14"/>
        <v>2468</v>
      </c>
      <c r="H22" s="14">
        <f t="shared" si="15"/>
        <v>2587</v>
      </c>
      <c r="I22" s="14">
        <f t="shared" si="16"/>
        <v>2696</v>
      </c>
      <c r="J22" s="14">
        <f t="shared" si="17"/>
        <v>2875</v>
      </c>
      <c r="K22" s="14">
        <f t="shared" si="18"/>
        <v>3010</v>
      </c>
      <c r="L22" s="14">
        <f t="shared" si="19"/>
        <v>3001</v>
      </c>
      <c r="M22" s="14">
        <f t="shared" si="20"/>
        <v>3033</v>
      </c>
      <c r="N22" s="14">
        <f t="shared" si="21"/>
        <v>3104</v>
      </c>
      <c r="O22" s="14">
        <f t="shared" si="22"/>
        <v>3061</v>
      </c>
      <c r="P22" s="14">
        <f t="shared" si="23"/>
        <v>3074</v>
      </c>
      <c r="Q22" s="14">
        <f t="shared" si="24"/>
        <v>3071</v>
      </c>
      <c r="R22" s="85">
        <f t="shared" si="2"/>
        <v>-9.7592713077421234E-4</v>
      </c>
      <c r="S22" s="85">
        <f t="shared" si="3"/>
        <v>2.3325558147284209E-2</v>
      </c>
      <c r="T22" s="84" t="s">
        <v>344</v>
      </c>
      <c r="U22" s="85" t="e">
        <f>Q22/$Y$2</f>
        <v>#DIV/0!</v>
      </c>
      <c r="V22" s="86"/>
    </row>
    <row r="23" spans="1:22" ht="15" customHeight="1" x14ac:dyDescent="0.2">
      <c r="A23" s="12" t="s">
        <v>10</v>
      </c>
      <c r="B23" s="14">
        <f t="shared" si="0"/>
        <v>8486</v>
      </c>
      <c r="C23" s="14">
        <f t="shared" si="10"/>
        <v>8866</v>
      </c>
      <c r="D23" s="14">
        <f t="shared" si="11"/>
        <v>9662</v>
      </c>
      <c r="E23" s="14">
        <f t="shared" si="12"/>
        <v>10324</v>
      </c>
      <c r="F23" s="14">
        <f t="shared" si="13"/>
        <v>10802</v>
      </c>
      <c r="G23" s="14">
        <f t="shared" si="14"/>
        <v>11200</v>
      </c>
      <c r="H23" s="14">
        <f t="shared" si="15"/>
        <v>11877</v>
      </c>
      <c r="I23" s="14">
        <f t="shared" si="16"/>
        <v>12356</v>
      </c>
      <c r="J23" s="14">
        <f t="shared" si="17"/>
        <v>12915</v>
      </c>
      <c r="K23" s="14">
        <f t="shared" si="18"/>
        <v>13276</v>
      </c>
      <c r="L23" s="14">
        <f t="shared" si="19"/>
        <v>13497</v>
      </c>
      <c r="M23" s="14">
        <f t="shared" si="20"/>
        <v>13726</v>
      </c>
      <c r="N23" s="14">
        <f t="shared" si="21"/>
        <v>13961</v>
      </c>
      <c r="O23" s="14">
        <f t="shared" si="22"/>
        <v>14099</v>
      </c>
      <c r="P23" s="14">
        <f t="shared" si="23"/>
        <v>14247</v>
      </c>
      <c r="Q23" s="14">
        <f t="shared" si="24"/>
        <v>14084</v>
      </c>
      <c r="R23" s="85">
        <f t="shared" si="2"/>
        <v>-1.1441005123885684E-2</v>
      </c>
      <c r="S23" s="85">
        <f t="shared" si="3"/>
        <v>4.3491146180632656E-2</v>
      </c>
      <c r="T23" s="84" t="s">
        <v>345</v>
      </c>
      <c r="U23" s="85" t="e">
        <f>Q23/$Y$1</f>
        <v>#DIV/0!</v>
      </c>
      <c r="V23" s="86"/>
    </row>
    <row r="24" spans="1:22" ht="15" customHeight="1" x14ac:dyDescent="0.2">
      <c r="A24" s="12" t="s">
        <v>82</v>
      </c>
      <c r="B24" s="14">
        <f t="shared" si="0"/>
        <v>370</v>
      </c>
      <c r="C24" s="14">
        <f t="shared" si="10"/>
        <v>386</v>
      </c>
      <c r="D24" s="14">
        <f t="shared" si="11"/>
        <v>416</v>
      </c>
      <c r="E24" s="14">
        <f t="shared" si="12"/>
        <v>437</v>
      </c>
      <c r="F24" s="14">
        <f t="shared" si="13"/>
        <v>448</v>
      </c>
      <c r="G24" s="14">
        <f t="shared" si="14"/>
        <v>481</v>
      </c>
      <c r="H24" s="14">
        <f t="shared" si="15"/>
        <v>516</v>
      </c>
      <c r="I24" s="14">
        <f t="shared" si="16"/>
        <v>553</v>
      </c>
      <c r="J24" s="14">
        <f t="shared" si="17"/>
        <v>535</v>
      </c>
      <c r="K24" s="14">
        <f t="shared" si="18"/>
        <v>517</v>
      </c>
      <c r="L24" s="14">
        <f t="shared" si="19"/>
        <v>535</v>
      </c>
      <c r="M24" s="14">
        <f t="shared" si="20"/>
        <v>529</v>
      </c>
      <c r="N24" s="14">
        <f t="shared" si="21"/>
        <v>526</v>
      </c>
      <c r="O24" s="14">
        <f t="shared" si="22"/>
        <v>516</v>
      </c>
      <c r="P24" s="14">
        <f t="shared" si="23"/>
        <v>511</v>
      </c>
      <c r="Q24" s="14">
        <f t="shared" si="24"/>
        <v>486</v>
      </c>
      <c r="R24" s="85">
        <f t="shared" si="2"/>
        <v>-4.8923679060665415E-2</v>
      </c>
      <c r="S24" s="85">
        <f t="shared" si="3"/>
        <v>-9.158878504672896E-2</v>
      </c>
      <c r="T24" s="84" t="s">
        <v>344</v>
      </c>
      <c r="U24" s="85" t="e">
        <f>Q24/$Y$2</f>
        <v>#DIV/0!</v>
      </c>
      <c r="V24" s="86"/>
    </row>
    <row r="25" spans="1:22" ht="15" customHeight="1" x14ac:dyDescent="0.2">
      <c r="A25" s="12" t="s">
        <v>83</v>
      </c>
      <c r="B25" s="14">
        <f t="shared" si="0"/>
        <v>13720</v>
      </c>
      <c r="C25" s="14">
        <f t="shared" si="10"/>
        <v>14227</v>
      </c>
      <c r="D25" s="14">
        <f t="shared" si="11"/>
        <v>14474</v>
      </c>
      <c r="E25" s="14">
        <f t="shared" si="12"/>
        <v>15257</v>
      </c>
      <c r="F25" s="14">
        <f t="shared" si="13"/>
        <v>16109</v>
      </c>
      <c r="G25" s="14">
        <f t="shared" si="14"/>
        <v>16928</v>
      </c>
      <c r="H25" s="14">
        <f t="shared" si="15"/>
        <v>17631</v>
      </c>
      <c r="I25" s="14">
        <f t="shared" si="16"/>
        <v>18529</v>
      </c>
      <c r="J25" s="14">
        <f t="shared" si="17"/>
        <v>19149</v>
      </c>
      <c r="K25" s="14">
        <f t="shared" si="18"/>
        <v>19628</v>
      </c>
      <c r="L25" s="14">
        <f t="shared" si="19"/>
        <v>20283</v>
      </c>
      <c r="M25" s="14">
        <f t="shared" si="20"/>
        <v>21318</v>
      </c>
      <c r="N25" s="14">
        <f t="shared" si="21"/>
        <v>22122</v>
      </c>
      <c r="O25" s="14">
        <f t="shared" si="22"/>
        <v>22964</v>
      </c>
      <c r="P25" s="14">
        <f t="shared" si="23"/>
        <v>23417</v>
      </c>
      <c r="Q25" s="14">
        <f t="shared" si="24"/>
        <v>21892</v>
      </c>
      <c r="R25" s="85">
        <f t="shared" si="2"/>
        <v>-6.512362813340733E-2</v>
      </c>
      <c r="S25" s="85">
        <f t="shared" si="3"/>
        <v>7.9327515653502934E-2</v>
      </c>
      <c r="T25" s="84" t="s">
        <v>345</v>
      </c>
      <c r="U25" s="85" t="e">
        <f>Q25/$Y$1</f>
        <v>#DIV/0!</v>
      </c>
      <c r="V25" s="86"/>
    </row>
    <row r="26" spans="1:22" ht="15" customHeight="1" x14ac:dyDescent="0.2">
      <c r="A26" s="12" t="s">
        <v>84</v>
      </c>
      <c r="B26" s="14">
        <f t="shared" si="0"/>
        <v>850</v>
      </c>
      <c r="C26" s="14">
        <f t="shared" si="10"/>
        <v>867</v>
      </c>
      <c r="D26" s="14">
        <f t="shared" si="11"/>
        <v>904</v>
      </c>
      <c r="E26" s="14">
        <f t="shared" si="12"/>
        <v>931</v>
      </c>
      <c r="F26" s="14">
        <f t="shared" si="13"/>
        <v>985</v>
      </c>
      <c r="G26" s="14">
        <f t="shared" si="14"/>
        <v>1071</v>
      </c>
      <c r="H26" s="14">
        <f t="shared" si="15"/>
        <v>1134</v>
      </c>
      <c r="I26" s="14">
        <f t="shared" si="16"/>
        <v>1152</v>
      </c>
      <c r="J26" s="14">
        <f t="shared" si="17"/>
        <v>1217</v>
      </c>
      <c r="K26" s="14">
        <f t="shared" si="18"/>
        <v>1238</v>
      </c>
      <c r="L26" s="14">
        <f t="shared" si="19"/>
        <v>1228</v>
      </c>
      <c r="M26" s="14">
        <f t="shared" si="20"/>
        <v>1256</v>
      </c>
      <c r="N26" s="14">
        <f t="shared" si="21"/>
        <v>1203</v>
      </c>
      <c r="O26" s="14">
        <f t="shared" si="22"/>
        <v>1132</v>
      </c>
      <c r="P26" s="14">
        <f t="shared" si="23"/>
        <v>1083</v>
      </c>
      <c r="Q26" s="14">
        <f t="shared" si="24"/>
        <v>1073</v>
      </c>
      <c r="R26" s="85">
        <f t="shared" si="2"/>
        <v>-9.2336103416436055E-3</v>
      </c>
      <c r="S26" s="85">
        <f t="shared" si="3"/>
        <v>-0.12622149837133545</v>
      </c>
      <c r="T26" s="84" t="s">
        <v>344</v>
      </c>
      <c r="U26" s="85" t="e">
        <f t="shared" ref="U26:U28" si="25">Q26/$Y$2</f>
        <v>#DIV/0!</v>
      </c>
      <c r="V26" s="86"/>
    </row>
    <row r="27" spans="1:22" ht="15" customHeight="1" x14ac:dyDescent="0.2">
      <c r="A27" s="12" t="s">
        <v>85</v>
      </c>
      <c r="B27" s="14">
        <f t="shared" si="0"/>
        <v>209</v>
      </c>
      <c r="C27" s="14">
        <f t="shared" si="10"/>
        <v>227</v>
      </c>
      <c r="D27" s="14">
        <f t="shared" si="11"/>
        <v>249</v>
      </c>
      <c r="E27" s="14">
        <f t="shared" si="12"/>
        <v>289</v>
      </c>
      <c r="F27" s="14">
        <f t="shared" si="13"/>
        <v>288</v>
      </c>
      <c r="G27" s="14">
        <f t="shared" si="14"/>
        <v>303</v>
      </c>
      <c r="H27" s="14">
        <f t="shared" si="15"/>
        <v>318</v>
      </c>
      <c r="I27" s="14">
        <f t="shared" si="16"/>
        <v>338</v>
      </c>
      <c r="J27" s="14">
        <f t="shared" si="17"/>
        <v>383</v>
      </c>
      <c r="K27" s="14">
        <f t="shared" si="18"/>
        <v>385</v>
      </c>
      <c r="L27" s="14">
        <f t="shared" si="19"/>
        <v>422</v>
      </c>
      <c r="M27" s="14">
        <f t="shared" si="20"/>
        <v>415</v>
      </c>
      <c r="N27" s="14">
        <f t="shared" si="21"/>
        <v>411</v>
      </c>
      <c r="O27" s="14">
        <f t="shared" si="22"/>
        <v>401</v>
      </c>
      <c r="P27" s="14">
        <f t="shared" si="23"/>
        <v>431</v>
      </c>
      <c r="Q27" s="14">
        <f t="shared" si="24"/>
        <v>483</v>
      </c>
      <c r="R27" s="85">
        <f t="shared" si="2"/>
        <v>0.12064965197215782</v>
      </c>
      <c r="S27" s="85">
        <f t="shared" si="3"/>
        <v>0.14454976303317535</v>
      </c>
      <c r="T27" s="84" t="s">
        <v>344</v>
      </c>
      <c r="U27" s="85" t="e">
        <f t="shared" si="25"/>
        <v>#DIV/0!</v>
      </c>
      <c r="V27" s="86"/>
    </row>
    <row r="28" spans="1:22" ht="15" customHeight="1" x14ac:dyDescent="0.2">
      <c r="A28" s="12" t="s">
        <v>86</v>
      </c>
      <c r="B28" s="14">
        <f t="shared" si="0"/>
        <v>5882</v>
      </c>
      <c r="C28" s="14">
        <f t="shared" si="10"/>
        <v>6124</v>
      </c>
      <c r="D28" s="14">
        <f t="shared" si="11"/>
        <v>6561</v>
      </c>
      <c r="E28" s="14">
        <f t="shared" si="12"/>
        <v>7150</v>
      </c>
      <c r="F28" s="14">
        <f t="shared" si="13"/>
        <v>7387</v>
      </c>
      <c r="G28" s="14">
        <f t="shared" si="14"/>
        <v>7708</v>
      </c>
      <c r="H28" s="14">
        <f t="shared" si="15"/>
        <v>8150</v>
      </c>
      <c r="I28" s="14">
        <f t="shared" si="16"/>
        <v>8709</v>
      </c>
      <c r="J28" s="14">
        <f t="shared" si="17"/>
        <v>9316</v>
      </c>
      <c r="K28" s="14">
        <f t="shared" si="18"/>
        <v>9763</v>
      </c>
      <c r="L28" s="14">
        <f t="shared" si="19"/>
        <v>10147</v>
      </c>
      <c r="M28" s="14">
        <f t="shared" si="20"/>
        <v>10342</v>
      </c>
      <c r="N28" s="14">
        <f t="shared" si="21"/>
        <v>10500</v>
      </c>
      <c r="O28" s="14">
        <f t="shared" si="22"/>
        <v>10486</v>
      </c>
      <c r="P28" s="14">
        <f t="shared" si="23"/>
        <v>10510</v>
      </c>
      <c r="Q28" s="14">
        <f t="shared" si="24"/>
        <v>10657</v>
      </c>
      <c r="R28" s="85">
        <f t="shared" si="2"/>
        <v>1.3986679352997244E-2</v>
      </c>
      <c r="S28" s="85">
        <f t="shared" si="3"/>
        <v>5.0261160934266247E-2</v>
      </c>
      <c r="T28" s="84" t="s">
        <v>344</v>
      </c>
      <c r="U28" s="85" t="e">
        <f t="shared" si="25"/>
        <v>#DIV/0!</v>
      </c>
      <c r="V28" s="86"/>
    </row>
    <row r="29" spans="1:22" ht="15" customHeight="1" x14ac:dyDescent="0.2">
      <c r="A29" s="12" t="s">
        <v>87</v>
      </c>
      <c r="B29" s="14">
        <f t="shared" si="0"/>
        <v>9573</v>
      </c>
      <c r="C29" s="14">
        <f t="shared" si="10"/>
        <v>9781</v>
      </c>
      <c r="D29" s="14">
        <f t="shared" si="11"/>
        <v>10064</v>
      </c>
      <c r="E29" s="14">
        <f t="shared" si="12"/>
        <v>10674</v>
      </c>
      <c r="F29" s="14">
        <f t="shared" si="13"/>
        <v>11172</v>
      </c>
      <c r="G29" s="14">
        <f t="shared" si="14"/>
        <v>11929</v>
      </c>
      <c r="H29" s="14">
        <f t="shared" si="15"/>
        <v>12776</v>
      </c>
      <c r="I29" s="14">
        <f t="shared" si="16"/>
        <v>13480</v>
      </c>
      <c r="J29" s="14">
        <f t="shared" si="17"/>
        <v>13852</v>
      </c>
      <c r="K29" s="14">
        <f t="shared" si="18"/>
        <v>14421</v>
      </c>
      <c r="L29" s="14">
        <f t="shared" si="19"/>
        <v>15119</v>
      </c>
      <c r="M29" s="14">
        <f t="shared" si="20"/>
        <v>15837</v>
      </c>
      <c r="N29" s="14">
        <f t="shared" si="21"/>
        <v>16268</v>
      </c>
      <c r="O29" s="14">
        <f t="shared" si="22"/>
        <v>16671</v>
      </c>
      <c r="P29" s="14">
        <f t="shared" si="23"/>
        <v>16856</v>
      </c>
      <c r="Q29" s="14">
        <f t="shared" si="24"/>
        <v>16404</v>
      </c>
      <c r="R29" s="85">
        <f t="shared" si="2"/>
        <v>-2.6815377313716193E-2</v>
      </c>
      <c r="S29" s="85">
        <f t="shared" si="3"/>
        <v>8.4992393676830424E-2</v>
      </c>
      <c r="T29" s="84" t="s">
        <v>345</v>
      </c>
      <c r="U29" s="85" t="e">
        <f>Q29/$Y$1</f>
        <v>#DIV/0!</v>
      </c>
      <c r="V29" s="86"/>
    </row>
    <row r="30" spans="1:22" ht="15" customHeight="1" x14ac:dyDescent="0.2">
      <c r="A30" s="12" t="s">
        <v>88</v>
      </c>
      <c r="B30" s="14">
        <f t="shared" si="0"/>
        <v>12471</v>
      </c>
      <c r="C30" s="14">
        <f t="shared" si="10"/>
        <v>12944</v>
      </c>
      <c r="D30" s="14">
        <f t="shared" si="11"/>
        <v>13502</v>
      </c>
      <c r="E30" s="14">
        <f t="shared" si="12"/>
        <v>14429</v>
      </c>
      <c r="F30" s="14">
        <f t="shared" si="13"/>
        <v>15086</v>
      </c>
      <c r="G30" s="14">
        <f t="shared" si="14"/>
        <v>15965</v>
      </c>
      <c r="H30" s="14">
        <f t="shared" si="15"/>
        <v>17180</v>
      </c>
      <c r="I30" s="14">
        <f t="shared" si="16"/>
        <v>18111</v>
      </c>
      <c r="J30" s="14">
        <f t="shared" si="17"/>
        <v>19151</v>
      </c>
      <c r="K30" s="14">
        <f t="shared" si="18"/>
        <v>20056</v>
      </c>
      <c r="L30" s="14">
        <f t="shared" si="19"/>
        <v>20988</v>
      </c>
      <c r="M30" s="14">
        <f t="shared" si="20"/>
        <v>21847</v>
      </c>
      <c r="N30" s="14">
        <f t="shared" si="21"/>
        <v>22909</v>
      </c>
      <c r="O30" s="14">
        <f t="shared" si="22"/>
        <v>23592</v>
      </c>
      <c r="P30" s="14">
        <f t="shared" si="23"/>
        <v>24293</v>
      </c>
      <c r="Q30" s="14">
        <f t="shared" si="24"/>
        <v>24888</v>
      </c>
      <c r="R30" s="85">
        <f t="shared" si="2"/>
        <v>2.4492652204338716E-2</v>
      </c>
      <c r="S30" s="85">
        <f t="shared" si="3"/>
        <v>0.18582046883933678</v>
      </c>
      <c r="T30" s="84" t="s">
        <v>344</v>
      </c>
      <c r="U30" s="85" t="e">
        <f t="shared" ref="U30:U33" si="26">Q30/$Y$2</f>
        <v>#DIV/0!</v>
      </c>
      <c r="V30" s="86"/>
    </row>
    <row r="31" spans="1:22" ht="15" customHeight="1" x14ac:dyDescent="0.2">
      <c r="A31" s="12" t="s">
        <v>89</v>
      </c>
      <c r="B31" s="14">
        <f t="shared" si="0"/>
        <v>3597</v>
      </c>
      <c r="C31" s="14">
        <f t="shared" si="10"/>
        <v>3667</v>
      </c>
      <c r="D31" s="14">
        <f t="shared" si="11"/>
        <v>3870</v>
      </c>
      <c r="E31" s="14">
        <f t="shared" si="12"/>
        <v>4220</v>
      </c>
      <c r="F31" s="14">
        <f t="shared" si="13"/>
        <v>4369</v>
      </c>
      <c r="G31" s="14">
        <f t="shared" si="14"/>
        <v>4436</v>
      </c>
      <c r="H31" s="14">
        <f t="shared" si="15"/>
        <v>4678</v>
      </c>
      <c r="I31" s="14">
        <f t="shared" si="16"/>
        <v>4875</v>
      </c>
      <c r="J31" s="14">
        <f t="shared" si="17"/>
        <v>5100</v>
      </c>
      <c r="K31" s="14">
        <f t="shared" si="18"/>
        <v>5222</v>
      </c>
      <c r="L31" s="14">
        <f t="shared" si="19"/>
        <v>5287</v>
      </c>
      <c r="M31" s="14">
        <f t="shared" si="20"/>
        <v>5389</v>
      </c>
      <c r="N31" s="14">
        <f t="shared" si="21"/>
        <v>5408</v>
      </c>
      <c r="O31" s="14">
        <f t="shared" si="22"/>
        <v>5413</v>
      </c>
      <c r="P31" s="14">
        <f t="shared" si="23"/>
        <v>5420</v>
      </c>
      <c r="Q31" s="14">
        <f t="shared" si="24"/>
        <v>5429</v>
      </c>
      <c r="R31" s="85">
        <f t="shared" si="2"/>
        <v>1.6605166051659737E-3</v>
      </c>
      <c r="S31" s="85">
        <f t="shared" si="3"/>
        <v>2.6858331757140252E-2</v>
      </c>
      <c r="T31" s="84" t="s">
        <v>344</v>
      </c>
      <c r="U31" s="85" t="e">
        <f t="shared" si="26"/>
        <v>#DIV/0!</v>
      </c>
      <c r="V31" s="86"/>
    </row>
    <row r="32" spans="1:22" ht="15" customHeight="1" x14ac:dyDescent="0.2">
      <c r="A32" s="12" t="s">
        <v>90</v>
      </c>
      <c r="B32" s="14">
        <f t="shared" si="0"/>
        <v>548</v>
      </c>
      <c r="C32" s="14">
        <f t="shared" si="10"/>
        <v>579</v>
      </c>
      <c r="D32" s="14">
        <f t="shared" si="11"/>
        <v>608</v>
      </c>
      <c r="E32" s="14">
        <f t="shared" si="12"/>
        <v>687</v>
      </c>
      <c r="F32" s="14">
        <f t="shared" si="13"/>
        <v>682</v>
      </c>
      <c r="G32" s="14">
        <f t="shared" si="14"/>
        <v>701</v>
      </c>
      <c r="H32" s="14">
        <f t="shared" si="15"/>
        <v>745</v>
      </c>
      <c r="I32" s="14">
        <f t="shared" si="16"/>
        <v>753</v>
      </c>
      <c r="J32" s="14">
        <f t="shared" si="17"/>
        <v>772</v>
      </c>
      <c r="K32" s="14">
        <f t="shared" si="18"/>
        <v>807</v>
      </c>
      <c r="L32" s="14">
        <f t="shared" si="19"/>
        <v>815</v>
      </c>
      <c r="M32" s="14">
        <f t="shared" si="20"/>
        <v>811</v>
      </c>
      <c r="N32" s="14">
        <f t="shared" si="21"/>
        <v>817</v>
      </c>
      <c r="O32" s="14">
        <f t="shared" si="22"/>
        <v>789</v>
      </c>
      <c r="P32" s="14">
        <f t="shared" si="23"/>
        <v>785</v>
      </c>
      <c r="Q32" s="14">
        <f t="shared" si="24"/>
        <v>817</v>
      </c>
      <c r="R32" s="85">
        <f t="shared" si="2"/>
        <v>4.0764331210191074E-2</v>
      </c>
      <c r="S32" s="85">
        <f t="shared" si="3"/>
        <v>2.4539877300613355E-3</v>
      </c>
      <c r="T32" s="84" t="s">
        <v>344</v>
      </c>
      <c r="U32" s="85" t="e">
        <f t="shared" si="26"/>
        <v>#DIV/0!</v>
      </c>
      <c r="V32" s="86"/>
    </row>
    <row r="33" spans="1:22" ht="15" customHeight="1" x14ac:dyDescent="0.2">
      <c r="A33" s="12" t="s">
        <v>91</v>
      </c>
      <c r="B33" s="14">
        <f t="shared" si="0"/>
        <v>126</v>
      </c>
      <c r="C33" s="14">
        <f t="shared" si="10"/>
        <v>143</v>
      </c>
      <c r="D33" s="14">
        <f t="shared" si="11"/>
        <v>188</v>
      </c>
      <c r="E33" s="14">
        <f t="shared" si="12"/>
        <v>205</v>
      </c>
      <c r="F33" s="14">
        <f t="shared" si="13"/>
        <v>227</v>
      </c>
      <c r="G33" s="14">
        <f t="shared" si="14"/>
        <v>254</v>
      </c>
      <c r="H33" s="14">
        <f t="shared" si="15"/>
        <v>273</v>
      </c>
      <c r="I33" s="14">
        <f t="shared" si="16"/>
        <v>272</v>
      </c>
      <c r="J33" s="14">
        <f t="shared" si="17"/>
        <v>268</v>
      </c>
      <c r="K33" s="14">
        <f t="shared" si="18"/>
        <v>272</v>
      </c>
      <c r="L33" s="14">
        <f t="shared" si="19"/>
        <v>265</v>
      </c>
      <c r="M33" s="14">
        <f t="shared" si="20"/>
        <v>279</v>
      </c>
      <c r="N33" s="14">
        <f t="shared" si="21"/>
        <v>285</v>
      </c>
      <c r="O33" s="14">
        <f t="shared" si="22"/>
        <v>281</v>
      </c>
      <c r="P33" s="14">
        <f t="shared" si="23"/>
        <v>299</v>
      </c>
      <c r="Q33" s="14">
        <f t="shared" si="24"/>
        <v>284</v>
      </c>
      <c r="R33" s="85">
        <f t="shared" si="2"/>
        <v>-5.0167224080267525E-2</v>
      </c>
      <c r="S33" s="85">
        <f t="shared" si="3"/>
        <v>7.1698113207547154E-2</v>
      </c>
      <c r="T33" s="84" t="s">
        <v>344</v>
      </c>
      <c r="U33" s="85" t="e">
        <f t="shared" si="26"/>
        <v>#DIV/0!</v>
      </c>
      <c r="V33" s="86"/>
    </row>
    <row r="34" spans="1:22" ht="15" customHeight="1" x14ac:dyDescent="0.2">
      <c r="A34" s="12" t="s">
        <v>92</v>
      </c>
      <c r="B34" s="14">
        <f t="shared" si="0"/>
        <v>6014</v>
      </c>
      <c r="C34" s="14">
        <f t="shared" si="10"/>
        <v>6247</v>
      </c>
      <c r="D34" s="14">
        <f t="shared" si="11"/>
        <v>6345</v>
      </c>
      <c r="E34" s="14">
        <f t="shared" si="12"/>
        <v>6656</v>
      </c>
      <c r="F34" s="14">
        <f t="shared" si="13"/>
        <v>6678</v>
      </c>
      <c r="G34" s="14">
        <f t="shared" si="14"/>
        <v>6881</v>
      </c>
      <c r="H34" s="14">
        <f t="shared" si="15"/>
        <v>7237</v>
      </c>
      <c r="I34" s="14">
        <f t="shared" si="16"/>
        <v>7569</v>
      </c>
      <c r="J34" s="14">
        <f t="shared" si="17"/>
        <v>7773</v>
      </c>
      <c r="K34" s="14">
        <f t="shared" si="18"/>
        <v>7909</v>
      </c>
      <c r="L34" s="14">
        <f t="shared" si="19"/>
        <v>8078</v>
      </c>
      <c r="M34" s="14">
        <f t="shared" si="20"/>
        <v>8314</v>
      </c>
      <c r="N34" s="14">
        <f t="shared" si="21"/>
        <v>8566</v>
      </c>
      <c r="O34" s="14">
        <f t="shared" si="22"/>
        <v>8797</v>
      </c>
      <c r="P34" s="14">
        <f t="shared" si="23"/>
        <v>8847</v>
      </c>
      <c r="Q34" s="14">
        <f t="shared" si="24"/>
        <v>8498</v>
      </c>
      <c r="R34" s="85">
        <f t="shared" si="2"/>
        <v>-3.9448400587769883E-2</v>
      </c>
      <c r="S34" s="85">
        <f t="shared" si="3"/>
        <v>5.1993067590987874E-2</v>
      </c>
      <c r="T34" s="84" t="s">
        <v>345</v>
      </c>
      <c r="U34" s="85" t="e">
        <f>Q34/$Y$1</f>
        <v>#DIV/0!</v>
      </c>
      <c r="V34" s="86"/>
    </row>
    <row r="35" spans="1:22" ht="15" customHeight="1" x14ac:dyDescent="0.2">
      <c r="A35" s="12" t="s">
        <v>1</v>
      </c>
      <c r="B35" s="14">
        <f t="shared" si="0"/>
        <v>1083</v>
      </c>
      <c r="C35" s="14">
        <f t="shared" si="10"/>
        <v>1133</v>
      </c>
      <c r="D35" s="14">
        <f t="shared" si="11"/>
        <v>1219</v>
      </c>
      <c r="E35" s="14">
        <f t="shared" si="12"/>
        <v>1358</v>
      </c>
      <c r="F35" s="14">
        <f t="shared" si="13"/>
        <v>1392</v>
      </c>
      <c r="G35" s="14">
        <f t="shared" si="14"/>
        <v>1433</v>
      </c>
      <c r="H35" s="14">
        <f t="shared" si="15"/>
        <v>1525</v>
      </c>
      <c r="I35" s="14">
        <f t="shared" si="16"/>
        <v>1558</v>
      </c>
      <c r="J35" s="14">
        <f t="shared" si="17"/>
        <v>1585</v>
      </c>
      <c r="K35" s="14">
        <f t="shared" si="18"/>
        <v>1576</v>
      </c>
      <c r="L35" s="14">
        <f t="shared" si="19"/>
        <v>1573</v>
      </c>
      <c r="M35" s="14">
        <f t="shared" si="20"/>
        <v>1642</v>
      </c>
      <c r="N35" s="14">
        <f t="shared" si="21"/>
        <v>1713</v>
      </c>
      <c r="O35" s="14">
        <f t="shared" si="22"/>
        <v>1821</v>
      </c>
      <c r="P35" s="14">
        <f t="shared" si="23"/>
        <v>1766</v>
      </c>
      <c r="Q35" s="14">
        <f t="shared" si="24"/>
        <v>1741</v>
      </c>
      <c r="R35" s="85">
        <f t="shared" si="2"/>
        <v>-1.4156285390713452E-2</v>
      </c>
      <c r="S35" s="85">
        <f t="shared" si="3"/>
        <v>0.10680228862047048</v>
      </c>
      <c r="T35" s="84" t="s">
        <v>344</v>
      </c>
      <c r="U35" s="85" t="e">
        <f>Q35/$Y$2</f>
        <v>#DIV/0!</v>
      </c>
      <c r="V35" s="86"/>
    </row>
    <row r="36" spans="1:22" ht="15" customHeight="1" x14ac:dyDescent="0.2">
      <c r="A36" s="12" t="s">
        <v>93</v>
      </c>
      <c r="B36" s="14">
        <f t="shared" ref="B36:B67" si="27">C120</f>
        <v>5255</v>
      </c>
      <c r="C36" s="14">
        <f t="shared" si="10"/>
        <v>5650</v>
      </c>
      <c r="D36" s="14">
        <f t="shared" si="11"/>
        <v>5968</v>
      </c>
      <c r="E36" s="14">
        <f t="shared" si="12"/>
        <v>6376</v>
      </c>
      <c r="F36" s="14">
        <f t="shared" si="13"/>
        <v>6876</v>
      </c>
      <c r="G36" s="14">
        <f t="shared" si="14"/>
        <v>7631</v>
      </c>
      <c r="H36" s="14">
        <f t="shared" si="15"/>
        <v>8581</v>
      </c>
      <c r="I36" s="14">
        <f t="shared" si="16"/>
        <v>9594</v>
      </c>
      <c r="J36" s="14">
        <f t="shared" si="17"/>
        <v>10535</v>
      </c>
      <c r="K36" s="14">
        <f t="shared" si="18"/>
        <v>11306</v>
      </c>
      <c r="L36" s="14">
        <f t="shared" si="19"/>
        <v>12145</v>
      </c>
      <c r="M36" s="14">
        <f t="shared" si="20"/>
        <v>13351</v>
      </c>
      <c r="N36" s="14">
        <f t="shared" si="21"/>
        <v>14367</v>
      </c>
      <c r="O36" s="14">
        <f t="shared" si="22"/>
        <v>15218</v>
      </c>
      <c r="P36" s="14">
        <f t="shared" si="23"/>
        <v>16235</v>
      </c>
      <c r="Q36" s="14">
        <f t="shared" si="24"/>
        <v>16571</v>
      </c>
      <c r="R36" s="85">
        <f t="shared" si="2"/>
        <v>2.0696027101940295E-2</v>
      </c>
      <c r="S36" s="85">
        <f t="shared" si="3"/>
        <v>0.36442980650473444</v>
      </c>
      <c r="T36" s="84" t="s">
        <v>345</v>
      </c>
      <c r="U36" s="85" t="e">
        <f>Q36/$Y$1</f>
        <v>#DIV/0!</v>
      </c>
      <c r="V36" s="86"/>
    </row>
    <row r="37" spans="1:22" ht="15" customHeight="1" x14ac:dyDescent="0.2">
      <c r="A37" s="12" t="s">
        <v>94</v>
      </c>
      <c r="B37" s="14">
        <f t="shared" si="27"/>
        <v>546</v>
      </c>
      <c r="C37" s="14">
        <f t="shared" si="10"/>
        <v>576</v>
      </c>
      <c r="D37" s="14">
        <f t="shared" si="11"/>
        <v>603</v>
      </c>
      <c r="E37" s="14">
        <f t="shared" si="12"/>
        <v>617</v>
      </c>
      <c r="F37" s="14">
        <f t="shared" si="13"/>
        <v>673</v>
      </c>
      <c r="G37" s="14">
        <f t="shared" si="14"/>
        <v>695</v>
      </c>
      <c r="H37" s="14">
        <f t="shared" si="15"/>
        <v>724</v>
      </c>
      <c r="I37" s="14">
        <f t="shared" si="16"/>
        <v>733</v>
      </c>
      <c r="J37" s="14">
        <f t="shared" si="17"/>
        <v>743</v>
      </c>
      <c r="K37" s="14">
        <f t="shared" si="18"/>
        <v>757</v>
      </c>
      <c r="L37" s="14">
        <f t="shared" si="19"/>
        <v>767</v>
      </c>
      <c r="M37" s="14">
        <f t="shared" si="20"/>
        <v>767</v>
      </c>
      <c r="N37" s="14">
        <f t="shared" si="21"/>
        <v>773</v>
      </c>
      <c r="O37" s="14">
        <f t="shared" si="22"/>
        <v>754</v>
      </c>
      <c r="P37" s="14">
        <f t="shared" si="23"/>
        <v>752</v>
      </c>
      <c r="Q37" s="14">
        <f t="shared" si="24"/>
        <v>761</v>
      </c>
      <c r="R37" s="85">
        <f t="shared" si="2"/>
        <v>1.1968085106383031E-2</v>
      </c>
      <c r="S37" s="85">
        <f t="shared" si="3"/>
        <v>-7.8226857887875312E-3</v>
      </c>
      <c r="T37" s="84" t="s">
        <v>344</v>
      </c>
      <c r="U37" s="85" t="e">
        <f>Q37/$Y$2</f>
        <v>#DIV/0!</v>
      </c>
      <c r="V37" s="86"/>
    </row>
    <row r="38" spans="1:22" ht="15" customHeight="1" x14ac:dyDescent="0.2">
      <c r="A38" s="12" t="s">
        <v>95</v>
      </c>
      <c r="B38" s="14">
        <f t="shared" si="27"/>
        <v>9462</v>
      </c>
      <c r="C38" s="14">
        <f t="shared" si="10"/>
        <v>9493</v>
      </c>
      <c r="D38" s="14">
        <f t="shared" si="11"/>
        <v>9679</v>
      </c>
      <c r="E38" s="14">
        <f t="shared" si="12"/>
        <v>10132</v>
      </c>
      <c r="F38" s="14">
        <f t="shared" si="13"/>
        <v>10498</v>
      </c>
      <c r="G38" s="14">
        <f t="shared" si="14"/>
        <v>10939</v>
      </c>
      <c r="H38" s="14">
        <f t="shared" si="15"/>
        <v>11682</v>
      </c>
      <c r="I38" s="14">
        <f t="shared" si="16"/>
        <v>12359</v>
      </c>
      <c r="J38" s="14">
        <f t="shared" si="17"/>
        <v>12740</v>
      </c>
      <c r="K38" s="14">
        <f t="shared" si="18"/>
        <v>12971</v>
      </c>
      <c r="L38" s="14">
        <f t="shared" si="19"/>
        <v>13488</v>
      </c>
      <c r="M38" s="14">
        <f t="shared" si="20"/>
        <v>13910</v>
      </c>
      <c r="N38" s="14">
        <f t="shared" si="21"/>
        <v>14366</v>
      </c>
      <c r="O38" s="14">
        <f t="shared" si="22"/>
        <v>14953</v>
      </c>
      <c r="P38" s="14">
        <f t="shared" si="23"/>
        <v>15205</v>
      </c>
      <c r="Q38" s="14">
        <f t="shared" si="24"/>
        <v>14775</v>
      </c>
      <c r="R38" s="85">
        <f t="shared" si="2"/>
        <v>-2.8280170996382803E-2</v>
      </c>
      <c r="S38" s="85">
        <f t="shared" si="3"/>
        <v>9.5418149466192093E-2</v>
      </c>
      <c r="T38" s="84" t="s">
        <v>345</v>
      </c>
      <c r="U38" s="85" t="e">
        <f t="shared" ref="U38:U39" si="28">Q38/$Y$1</f>
        <v>#DIV/0!</v>
      </c>
      <c r="V38" s="86"/>
    </row>
    <row r="39" spans="1:22" ht="15" customHeight="1" x14ac:dyDescent="0.2">
      <c r="A39" s="12" t="s">
        <v>96</v>
      </c>
      <c r="B39" s="14">
        <f t="shared" si="27"/>
        <v>6102</v>
      </c>
      <c r="C39" s="14">
        <f t="shared" si="10"/>
        <v>6277</v>
      </c>
      <c r="D39" s="14">
        <f t="shared" si="11"/>
        <v>6427</v>
      </c>
      <c r="E39" s="14">
        <f t="shared" si="12"/>
        <v>6704</v>
      </c>
      <c r="F39" s="14">
        <f t="shared" si="13"/>
        <v>6829</v>
      </c>
      <c r="G39" s="14">
        <f t="shared" si="14"/>
        <v>7150</v>
      </c>
      <c r="H39" s="14">
        <f t="shared" si="15"/>
        <v>7662</v>
      </c>
      <c r="I39" s="14">
        <f t="shared" si="16"/>
        <v>8062</v>
      </c>
      <c r="J39" s="14">
        <f t="shared" si="17"/>
        <v>8377</v>
      </c>
      <c r="K39" s="14">
        <f t="shared" si="18"/>
        <v>8639</v>
      </c>
      <c r="L39" s="14">
        <f t="shared" si="19"/>
        <v>9260</v>
      </c>
      <c r="M39" s="14">
        <f t="shared" si="20"/>
        <v>9860</v>
      </c>
      <c r="N39" s="14">
        <f t="shared" si="21"/>
        <v>10527</v>
      </c>
      <c r="O39" s="14">
        <f t="shared" si="22"/>
        <v>11042</v>
      </c>
      <c r="P39" s="14">
        <f t="shared" si="23"/>
        <v>11233</v>
      </c>
      <c r="Q39" s="14">
        <f t="shared" si="24"/>
        <v>11239</v>
      </c>
      <c r="R39" s="85">
        <f t="shared" si="2"/>
        <v>5.3414047894606576E-4</v>
      </c>
      <c r="S39" s="85">
        <f t="shared" si="3"/>
        <v>0.21371490280777539</v>
      </c>
      <c r="T39" s="84" t="s">
        <v>345</v>
      </c>
      <c r="U39" s="85" t="e">
        <f t="shared" si="28"/>
        <v>#DIV/0!</v>
      </c>
      <c r="V39" s="86"/>
    </row>
    <row r="40" spans="1:22" ht="15" customHeight="1" x14ac:dyDescent="0.2">
      <c r="A40" s="12" t="s">
        <v>97</v>
      </c>
      <c r="B40" s="14">
        <f t="shared" si="27"/>
        <v>4211</v>
      </c>
      <c r="C40" s="14">
        <f t="shared" si="10"/>
        <v>4355</v>
      </c>
      <c r="D40" s="14">
        <f t="shared" si="11"/>
        <v>4598</v>
      </c>
      <c r="E40" s="14">
        <f t="shared" si="12"/>
        <v>4904</v>
      </c>
      <c r="F40" s="14">
        <f t="shared" si="13"/>
        <v>5137</v>
      </c>
      <c r="G40" s="14">
        <f t="shared" si="14"/>
        <v>5423</v>
      </c>
      <c r="H40" s="14">
        <f t="shared" si="15"/>
        <v>5657</v>
      </c>
      <c r="I40" s="14">
        <f t="shared" si="16"/>
        <v>5860</v>
      </c>
      <c r="J40" s="14">
        <f t="shared" si="17"/>
        <v>5911</v>
      </c>
      <c r="K40" s="14">
        <f t="shared" si="18"/>
        <v>6044</v>
      </c>
      <c r="L40" s="14">
        <f t="shared" si="19"/>
        <v>6196</v>
      </c>
      <c r="M40" s="14">
        <f t="shared" si="20"/>
        <v>6388</v>
      </c>
      <c r="N40" s="14">
        <f t="shared" si="21"/>
        <v>6374</v>
      </c>
      <c r="O40" s="14">
        <f t="shared" si="22"/>
        <v>6389</v>
      </c>
      <c r="P40" s="14">
        <f t="shared" si="23"/>
        <v>6353</v>
      </c>
      <c r="Q40" s="14">
        <f t="shared" si="24"/>
        <v>6341</v>
      </c>
      <c r="R40" s="85">
        <f t="shared" si="2"/>
        <v>-1.8888713993389095E-3</v>
      </c>
      <c r="S40" s="85">
        <f t="shared" si="3"/>
        <v>2.3402194964493139E-2</v>
      </c>
      <c r="T40" s="84" t="s">
        <v>344</v>
      </c>
      <c r="U40" s="85" t="e">
        <f t="shared" ref="U40:U42" si="29">Q40/$Y$2</f>
        <v>#DIV/0!</v>
      </c>
      <c r="V40" s="86"/>
    </row>
    <row r="41" spans="1:22" ht="15" customHeight="1" x14ac:dyDescent="0.2">
      <c r="A41" s="12" t="s">
        <v>98</v>
      </c>
      <c r="B41" s="14">
        <f t="shared" si="27"/>
        <v>120</v>
      </c>
      <c r="C41" s="14">
        <f t="shared" si="10"/>
        <v>122</v>
      </c>
      <c r="D41" s="14">
        <f t="shared" si="11"/>
        <v>124</v>
      </c>
      <c r="E41" s="14">
        <f t="shared" si="12"/>
        <v>139</v>
      </c>
      <c r="F41" s="14">
        <f t="shared" si="13"/>
        <v>150</v>
      </c>
      <c r="G41" s="14">
        <f t="shared" si="14"/>
        <v>152</v>
      </c>
      <c r="H41" s="14">
        <f t="shared" si="15"/>
        <v>171</v>
      </c>
      <c r="I41" s="14">
        <f t="shared" si="16"/>
        <v>172</v>
      </c>
      <c r="J41" s="14">
        <f t="shared" si="17"/>
        <v>179</v>
      </c>
      <c r="K41" s="14">
        <f t="shared" si="18"/>
        <v>176</v>
      </c>
      <c r="L41" s="14">
        <f t="shared" si="19"/>
        <v>185</v>
      </c>
      <c r="M41" s="14">
        <f t="shared" si="20"/>
        <v>187</v>
      </c>
      <c r="N41" s="14">
        <f t="shared" si="21"/>
        <v>197</v>
      </c>
      <c r="O41" s="14">
        <f t="shared" si="22"/>
        <v>204</v>
      </c>
      <c r="P41" s="14">
        <f t="shared" si="23"/>
        <v>199</v>
      </c>
      <c r="Q41" s="14">
        <f t="shared" si="24"/>
        <v>203</v>
      </c>
      <c r="R41" s="85">
        <f t="shared" si="2"/>
        <v>2.0100502512562901E-2</v>
      </c>
      <c r="S41" s="85">
        <f t="shared" si="3"/>
        <v>9.7297297297297192E-2</v>
      </c>
      <c r="T41" s="84" t="s">
        <v>344</v>
      </c>
      <c r="U41" s="85" t="e">
        <f t="shared" si="29"/>
        <v>#DIV/0!</v>
      </c>
      <c r="V41" s="86"/>
    </row>
    <row r="42" spans="1:22" ht="15" customHeight="1" x14ac:dyDescent="0.2">
      <c r="A42" s="12" t="s">
        <v>99</v>
      </c>
      <c r="B42" s="14">
        <f t="shared" si="27"/>
        <v>1293</v>
      </c>
      <c r="C42" s="14">
        <f t="shared" si="10"/>
        <v>1327</v>
      </c>
      <c r="D42" s="14">
        <f t="shared" si="11"/>
        <v>1414</v>
      </c>
      <c r="E42" s="14">
        <f t="shared" si="12"/>
        <v>1488</v>
      </c>
      <c r="F42" s="14">
        <f t="shared" si="13"/>
        <v>1533</v>
      </c>
      <c r="G42" s="14">
        <f t="shared" si="14"/>
        <v>1570</v>
      </c>
      <c r="H42" s="14">
        <f t="shared" si="15"/>
        <v>1644</v>
      </c>
      <c r="I42" s="14">
        <f t="shared" si="16"/>
        <v>1746</v>
      </c>
      <c r="J42" s="14">
        <f t="shared" si="17"/>
        <v>1756</v>
      </c>
      <c r="K42" s="14">
        <f t="shared" si="18"/>
        <v>1864</v>
      </c>
      <c r="L42" s="14">
        <f t="shared" si="19"/>
        <v>1906</v>
      </c>
      <c r="M42" s="14">
        <f t="shared" si="20"/>
        <v>1982</v>
      </c>
      <c r="N42" s="14">
        <f t="shared" si="21"/>
        <v>1976</v>
      </c>
      <c r="O42" s="14">
        <f t="shared" si="22"/>
        <v>1947</v>
      </c>
      <c r="P42" s="14">
        <f t="shared" si="23"/>
        <v>1996</v>
      </c>
      <c r="Q42" s="14">
        <f t="shared" si="24"/>
        <v>2012</v>
      </c>
      <c r="R42" s="85">
        <f t="shared" si="2"/>
        <v>8.0160320641282645E-3</v>
      </c>
      <c r="S42" s="85">
        <f t="shared" si="3"/>
        <v>5.561385099685201E-2</v>
      </c>
      <c r="T42" s="84" t="s">
        <v>344</v>
      </c>
      <c r="U42" s="85" t="e">
        <f t="shared" si="29"/>
        <v>#DIV/0!</v>
      </c>
      <c r="V42" s="86"/>
    </row>
    <row r="43" spans="1:22" ht="15" customHeight="1" x14ac:dyDescent="0.2">
      <c r="A43" s="12" t="s">
        <v>100</v>
      </c>
      <c r="B43" s="14">
        <f t="shared" si="27"/>
        <v>4649</v>
      </c>
      <c r="C43" s="14">
        <f t="shared" si="10"/>
        <v>4688</v>
      </c>
      <c r="D43" s="14">
        <f t="shared" si="11"/>
        <v>4749</v>
      </c>
      <c r="E43" s="14">
        <f t="shared" si="12"/>
        <v>5069</v>
      </c>
      <c r="F43" s="14">
        <f t="shared" si="13"/>
        <v>5152</v>
      </c>
      <c r="G43" s="14">
        <f t="shared" si="14"/>
        <v>5336</v>
      </c>
      <c r="H43" s="14">
        <f t="shared" si="15"/>
        <v>5700</v>
      </c>
      <c r="I43" s="14">
        <f t="shared" si="16"/>
        <v>6204</v>
      </c>
      <c r="J43" s="14">
        <f t="shared" si="17"/>
        <v>6363</v>
      </c>
      <c r="K43" s="14">
        <f t="shared" si="18"/>
        <v>6527</v>
      </c>
      <c r="L43" s="14">
        <f t="shared" si="19"/>
        <v>6884</v>
      </c>
      <c r="M43" s="14">
        <f t="shared" si="20"/>
        <v>7625</v>
      </c>
      <c r="N43" s="14">
        <f t="shared" si="21"/>
        <v>8091</v>
      </c>
      <c r="O43" s="14">
        <f t="shared" si="22"/>
        <v>8505</v>
      </c>
      <c r="P43" s="14">
        <f t="shared" si="23"/>
        <v>8814</v>
      </c>
      <c r="Q43" s="14">
        <f t="shared" si="24"/>
        <v>8819</v>
      </c>
      <c r="R43" s="85">
        <f t="shared" si="2"/>
        <v>5.6727932834133021E-4</v>
      </c>
      <c r="S43" s="85">
        <f t="shared" si="3"/>
        <v>0.2810865775711795</v>
      </c>
      <c r="T43" s="84" t="s">
        <v>345</v>
      </c>
      <c r="U43" s="85" t="e">
        <f>Q43/$Y$1</f>
        <v>#DIV/0!</v>
      </c>
      <c r="V43" s="86"/>
    </row>
    <row r="44" spans="1:22" ht="15" customHeight="1" x14ac:dyDescent="0.2">
      <c r="A44" s="12" t="s">
        <v>101</v>
      </c>
      <c r="B44" s="14">
        <f t="shared" si="27"/>
        <v>269</v>
      </c>
      <c r="C44" s="14">
        <f t="shared" si="10"/>
        <v>281</v>
      </c>
      <c r="D44" s="14">
        <f t="shared" si="11"/>
        <v>303</v>
      </c>
      <c r="E44" s="14">
        <f t="shared" si="12"/>
        <v>296</v>
      </c>
      <c r="F44" s="14">
        <f t="shared" si="13"/>
        <v>315</v>
      </c>
      <c r="G44" s="14">
        <f t="shared" si="14"/>
        <v>307</v>
      </c>
      <c r="H44" s="14">
        <f t="shared" si="15"/>
        <v>325</v>
      </c>
      <c r="I44" s="14">
        <f t="shared" si="16"/>
        <v>335</v>
      </c>
      <c r="J44" s="14">
        <f t="shared" si="17"/>
        <v>334</v>
      </c>
      <c r="K44" s="14">
        <f t="shared" si="18"/>
        <v>358</v>
      </c>
      <c r="L44" s="14">
        <f t="shared" si="19"/>
        <v>362</v>
      </c>
      <c r="M44" s="14">
        <f t="shared" si="20"/>
        <v>402</v>
      </c>
      <c r="N44" s="14">
        <f t="shared" si="21"/>
        <v>399</v>
      </c>
      <c r="O44" s="14">
        <f t="shared" si="22"/>
        <v>407</v>
      </c>
      <c r="P44" s="14">
        <f t="shared" si="23"/>
        <v>447</v>
      </c>
      <c r="Q44" s="14">
        <f t="shared" si="24"/>
        <v>457</v>
      </c>
      <c r="R44" s="85">
        <f t="shared" si="2"/>
        <v>2.2371364653243742E-2</v>
      </c>
      <c r="S44" s="85">
        <f t="shared" si="3"/>
        <v>0.26243093922651939</v>
      </c>
      <c r="T44" s="84" t="s">
        <v>344</v>
      </c>
      <c r="U44" s="85" t="e">
        <f>Q44/$Y$2</f>
        <v>#DIV/0!</v>
      </c>
      <c r="V44" s="86"/>
    </row>
    <row r="45" spans="1:22" ht="15" customHeight="1" x14ac:dyDescent="0.2">
      <c r="A45" s="12" t="s">
        <v>102</v>
      </c>
      <c r="B45" s="14">
        <f t="shared" si="27"/>
        <v>6807</v>
      </c>
      <c r="C45" s="14">
        <f t="shared" si="10"/>
        <v>7081</v>
      </c>
      <c r="D45" s="14">
        <f t="shared" si="11"/>
        <v>7400</v>
      </c>
      <c r="E45" s="14">
        <f t="shared" si="12"/>
        <v>7940</v>
      </c>
      <c r="F45" s="14">
        <f t="shared" si="13"/>
        <v>8327</v>
      </c>
      <c r="G45" s="14">
        <f t="shared" si="14"/>
        <v>8893</v>
      </c>
      <c r="H45" s="14">
        <f t="shared" si="15"/>
        <v>9634</v>
      </c>
      <c r="I45" s="14">
        <f t="shared" si="16"/>
        <v>10382</v>
      </c>
      <c r="J45" s="14">
        <f t="shared" si="17"/>
        <v>11029</v>
      </c>
      <c r="K45" s="14">
        <f t="shared" si="18"/>
        <v>11753</v>
      </c>
      <c r="L45" s="14">
        <f t="shared" si="19"/>
        <v>12320</v>
      </c>
      <c r="M45" s="14">
        <f t="shared" si="20"/>
        <v>13007</v>
      </c>
      <c r="N45" s="14">
        <f t="shared" si="21"/>
        <v>13323</v>
      </c>
      <c r="O45" s="14">
        <f t="shared" si="22"/>
        <v>13634</v>
      </c>
      <c r="P45" s="14">
        <f t="shared" si="23"/>
        <v>13783</v>
      </c>
      <c r="Q45" s="14">
        <f t="shared" si="24"/>
        <v>13321</v>
      </c>
      <c r="R45" s="85">
        <f t="shared" si="2"/>
        <v>-3.3519553072625663E-2</v>
      </c>
      <c r="S45" s="85">
        <f t="shared" si="3"/>
        <v>8.1250000000000044E-2</v>
      </c>
      <c r="T45" s="84" t="s">
        <v>345</v>
      </c>
      <c r="U45" s="85" t="e">
        <f t="shared" ref="U45:U48" si="30">Q45/$Y$1</f>
        <v>#DIV/0!</v>
      </c>
      <c r="V45" s="86"/>
    </row>
    <row r="46" spans="1:22" ht="15" customHeight="1" x14ac:dyDescent="0.2">
      <c r="A46" s="12" t="s">
        <v>103</v>
      </c>
      <c r="B46" s="14">
        <f t="shared" si="27"/>
        <v>6045</v>
      </c>
      <c r="C46" s="14">
        <f t="shared" si="10"/>
        <v>6063</v>
      </c>
      <c r="D46" s="14">
        <f t="shared" si="11"/>
        <v>6085</v>
      </c>
      <c r="E46" s="14">
        <f t="shared" si="12"/>
        <v>6345</v>
      </c>
      <c r="F46" s="14">
        <f t="shared" si="13"/>
        <v>6450</v>
      </c>
      <c r="G46" s="14">
        <f t="shared" si="14"/>
        <v>6769</v>
      </c>
      <c r="H46" s="14">
        <f t="shared" si="15"/>
        <v>7232</v>
      </c>
      <c r="I46" s="14">
        <f t="shared" si="16"/>
        <v>7452</v>
      </c>
      <c r="J46" s="14">
        <f t="shared" si="17"/>
        <v>7770</v>
      </c>
      <c r="K46" s="14">
        <f t="shared" si="18"/>
        <v>8087</v>
      </c>
      <c r="L46" s="14">
        <f t="shared" si="19"/>
        <v>8495</v>
      </c>
      <c r="M46" s="14">
        <f t="shared" si="20"/>
        <v>8982</v>
      </c>
      <c r="N46" s="14">
        <f t="shared" si="21"/>
        <v>9306</v>
      </c>
      <c r="O46" s="14">
        <f t="shared" si="22"/>
        <v>9382</v>
      </c>
      <c r="P46" s="14">
        <f t="shared" si="23"/>
        <v>9701</v>
      </c>
      <c r="Q46" s="14">
        <f t="shared" si="24"/>
        <v>9601</v>
      </c>
      <c r="R46" s="85">
        <f t="shared" si="2"/>
        <v>-1.0308215647871322E-2</v>
      </c>
      <c r="S46" s="85">
        <f t="shared" si="3"/>
        <v>0.13019423190111823</v>
      </c>
      <c r="T46" s="84" t="s">
        <v>345</v>
      </c>
      <c r="U46" s="85" t="e">
        <f t="shared" si="30"/>
        <v>#DIV/0!</v>
      </c>
      <c r="V46" s="86"/>
    </row>
    <row r="47" spans="1:22" ht="15" customHeight="1" x14ac:dyDescent="0.2">
      <c r="A47" s="12" t="s">
        <v>15</v>
      </c>
      <c r="B47" s="14">
        <f t="shared" si="27"/>
        <v>21170</v>
      </c>
      <c r="C47" s="14">
        <f t="shared" si="10"/>
        <v>23063</v>
      </c>
      <c r="D47" s="14">
        <f t="shared" si="11"/>
        <v>23012</v>
      </c>
      <c r="E47" s="14">
        <f t="shared" si="12"/>
        <v>25247</v>
      </c>
      <c r="F47" s="14">
        <f t="shared" si="13"/>
        <v>26937</v>
      </c>
      <c r="G47" s="14">
        <f t="shared" si="14"/>
        <v>28574</v>
      </c>
      <c r="H47" s="14">
        <f t="shared" si="15"/>
        <v>30945</v>
      </c>
      <c r="I47" s="14">
        <f t="shared" si="16"/>
        <v>33530</v>
      </c>
      <c r="J47" s="14">
        <f t="shared" si="17"/>
        <v>36980</v>
      </c>
      <c r="K47" s="14">
        <f t="shared" si="18"/>
        <v>41263</v>
      </c>
      <c r="L47" s="14">
        <f t="shared" si="19"/>
        <v>44719</v>
      </c>
      <c r="M47" s="14">
        <f t="shared" si="20"/>
        <v>48367</v>
      </c>
      <c r="N47" s="14">
        <f t="shared" si="21"/>
        <v>51853</v>
      </c>
      <c r="O47" s="14">
        <f t="shared" si="22"/>
        <v>54369</v>
      </c>
      <c r="P47" s="14">
        <f t="shared" si="23"/>
        <v>57300</v>
      </c>
      <c r="Q47" s="14">
        <f t="shared" si="24"/>
        <v>53172</v>
      </c>
      <c r="R47" s="85">
        <f t="shared" si="2"/>
        <v>-7.2041884816753887E-2</v>
      </c>
      <c r="S47" s="85">
        <f t="shared" si="3"/>
        <v>0.18902479930230998</v>
      </c>
      <c r="T47" s="84" t="s">
        <v>345</v>
      </c>
      <c r="U47" s="85" t="e">
        <f t="shared" si="30"/>
        <v>#DIV/0!</v>
      </c>
      <c r="V47" s="86"/>
    </row>
    <row r="48" spans="1:22" ht="15" customHeight="1" x14ac:dyDescent="0.2">
      <c r="A48" s="12" t="s">
        <v>11</v>
      </c>
      <c r="B48" s="14">
        <f t="shared" si="27"/>
        <v>2829</v>
      </c>
      <c r="C48" s="14">
        <f t="shared" si="10"/>
        <v>3274</v>
      </c>
      <c r="D48" s="14">
        <f t="shared" si="11"/>
        <v>3873</v>
      </c>
      <c r="E48" s="14">
        <f t="shared" si="12"/>
        <v>4560</v>
      </c>
      <c r="F48" s="14">
        <f t="shared" si="13"/>
        <v>5628</v>
      </c>
      <c r="G48" s="14">
        <f t="shared" si="14"/>
        <v>6645</v>
      </c>
      <c r="H48" s="14">
        <f t="shared" si="15"/>
        <v>7639</v>
      </c>
      <c r="I48" s="14">
        <f t="shared" si="16"/>
        <v>8468</v>
      </c>
      <c r="J48" s="14">
        <f t="shared" si="17"/>
        <v>9166</v>
      </c>
      <c r="K48" s="14">
        <f t="shared" si="18"/>
        <v>9776</v>
      </c>
      <c r="L48" s="14">
        <f t="shared" si="19"/>
        <v>10400</v>
      </c>
      <c r="M48" s="14">
        <f t="shared" si="20"/>
        <v>11166</v>
      </c>
      <c r="N48" s="14">
        <f t="shared" si="21"/>
        <v>12218</v>
      </c>
      <c r="O48" s="14">
        <f t="shared" si="22"/>
        <v>13231</v>
      </c>
      <c r="P48" s="14">
        <f t="shared" si="23"/>
        <v>14436</v>
      </c>
      <c r="Q48" s="14">
        <f t="shared" si="24"/>
        <v>15689</v>
      </c>
      <c r="R48" s="85">
        <f t="shared" si="2"/>
        <v>8.6796896647270749E-2</v>
      </c>
      <c r="S48" s="85">
        <f t="shared" si="3"/>
        <v>0.50855769230769221</v>
      </c>
      <c r="T48" s="84" t="s">
        <v>345</v>
      </c>
      <c r="U48" s="85" t="e">
        <f t="shared" si="30"/>
        <v>#DIV/0!</v>
      </c>
      <c r="V48" s="86"/>
    </row>
    <row r="49" spans="1:22" ht="15" customHeight="1" x14ac:dyDescent="0.2">
      <c r="A49" s="12" t="s">
        <v>2</v>
      </c>
      <c r="B49" s="14">
        <f t="shared" si="27"/>
        <v>3132</v>
      </c>
      <c r="C49" s="14">
        <f t="shared" si="10"/>
        <v>3311</v>
      </c>
      <c r="D49" s="14">
        <f t="shared" si="11"/>
        <v>3501</v>
      </c>
      <c r="E49" s="14">
        <f t="shared" si="12"/>
        <v>3909</v>
      </c>
      <c r="F49" s="14">
        <f t="shared" si="13"/>
        <v>4053</v>
      </c>
      <c r="G49" s="14">
        <f t="shared" si="14"/>
        <v>4245</v>
      </c>
      <c r="H49" s="14">
        <f t="shared" si="15"/>
        <v>4474</v>
      </c>
      <c r="I49" s="14">
        <f t="shared" si="16"/>
        <v>4741</v>
      </c>
      <c r="J49" s="14">
        <f t="shared" si="17"/>
        <v>4652</v>
      </c>
      <c r="K49" s="14">
        <f t="shared" si="18"/>
        <v>4803</v>
      </c>
      <c r="L49" s="14">
        <f t="shared" si="19"/>
        <v>4831</v>
      </c>
      <c r="M49" s="14">
        <f t="shared" si="20"/>
        <v>4968</v>
      </c>
      <c r="N49" s="14">
        <f t="shared" si="21"/>
        <v>5049</v>
      </c>
      <c r="O49" s="14">
        <f t="shared" si="22"/>
        <v>4982</v>
      </c>
      <c r="P49" s="14">
        <f t="shared" si="23"/>
        <v>5020</v>
      </c>
      <c r="Q49" s="14">
        <f t="shared" si="24"/>
        <v>5052</v>
      </c>
      <c r="R49" s="85">
        <f t="shared" si="2"/>
        <v>6.3745019920318224E-3</v>
      </c>
      <c r="S49" s="85">
        <f t="shared" si="3"/>
        <v>4.5746222314220653E-2</v>
      </c>
      <c r="T49" s="84" t="s">
        <v>344</v>
      </c>
      <c r="U49" s="85" t="e">
        <f t="shared" ref="U49:U51" si="31">Q49/$Y$2</f>
        <v>#DIV/0!</v>
      </c>
      <c r="V49" s="86"/>
    </row>
    <row r="50" spans="1:22" ht="15" customHeight="1" x14ac:dyDescent="0.2">
      <c r="A50" s="12" t="s">
        <v>104</v>
      </c>
      <c r="B50" s="14">
        <f t="shared" si="27"/>
        <v>1251</v>
      </c>
      <c r="C50" s="14">
        <f t="shared" si="10"/>
        <v>1360</v>
      </c>
      <c r="D50" s="14">
        <f t="shared" si="11"/>
        <v>1431</v>
      </c>
      <c r="E50" s="14">
        <f t="shared" si="12"/>
        <v>1546</v>
      </c>
      <c r="F50" s="14">
        <f t="shared" si="13"/>
        <v>1548</v>
      </c>
      <c r="G50" s="14">
        <f t="shared" si="14"/>
        <v>1628</v>
      </c>
      <c r="H50" s="14">
        <f t="shared" si="15"/>
        <v>1783</v>
      </c>
      <c r="I50" s="14">
        <f t="shared" si="16"/>
        <v>1931</v>
      </c>
      <c r="J50" s="14">
        <f t="shared" si="17"/>
        <v>2082</v>
      </c>
      <c r="K50" s="14">
        <f t="shared" si="18"/>
        <v>2283</v>
      </c>
      <c r="L50" s="14">
        <f t="shared" si="19"/>
        <v>2399</v>
      </c>
      <c r="M50" s="14">
        <f t="shared" si="20"/>
        <v>2541</v>
      </c>
      <c r="N50" s="14">
        <f t="shared" si="21"/>
        <v>2588</v>
      </c>
      <c r="O50" s="14">
        <f t="shared" si="22"/>
        <v>2647</v>
      </c>
      <c r="P50" s="14">
        <f t="shared" si="23"/>
        <v>2753</v>
      </c>
      <c r="Q50" s="14">
        <f t="shared" si="24"/>
        <v>2906</v>
      </c>
      <c r="R50" s="85">
        <f t="shared" si="2"/>
        <v>5.5575735561205875E-2</v>
      </c>
      <c r="S50" s="85">
        <f t="shared" si="3"/>
        <v>0.21133805752396828</v>
      </c>
      <c r="T50" s="84" t="s">
        <v>344</v>
      </c>
      <c r="U50" s="85" t="e">
        <f t="shared" si="31"/>
        <v>#DIV/0!</v>
      </c>
      <c r="V50" s="86"/>
    </row>
    <row r="51" spans="1:22" ht="15" customHeight="1" x14ac:dyDescent="0.2">
      <c r="A51" s="12" t="s">
        <v>105</v>
      </c>
      <c r="B51" s="14">
        <f t="shared" si="27"/>
        <v>1144</v>
      </c>
      <c r="C51" s="14">
        <f t="shared" si="10"/>
        <v>1190</v>
      </c>
      <c r="D51" s="14">
        <f t="shared" si="11"/>
        <v>1293</v>
      </c>
      <c r="E51" s="14">
        <f t="shared" si="12"/>
        <v>1432</v>
      </c>
      <c r="F51" s="14">
        <f t="shared" si="13"/>
        <v>1572</v>
      </c>
      <c r="G51" s="14">
        <f t="shared" si="14"/>
        <v>1611</v>
      </c>
      <c r="H51" s="14">
        <f t="shared" si="15"/>
        <v>1697</v>
      </c>
      <c r="I51" s="14">
        <f t="shared" si="16"/>
        <v>1727</v>
      </c>
      <c r="J51" s="14">
        <f t="shared" si="17"/>
        <v>1796</v>
      </c>
      <c r="K51" s="14">
        <f t="shared" si="18"/>
        <v>1846</v>
      </c>
      <c r="L51" s="14">
        <f t="shared" si="19"/>
        <v>1886</v>
      </c>
      <c r="M51" s="14">
        <f t="shared" si="20"/>
        <v>1971</v>
      </c>
      <c r="N51" s="14">
        <f t="shared" si="21"/>
        <v>2004</v>
      </c>
      <c r="O51" s="14">
        <f t="shared" si="22"/>
        <v>1947</v>
      </c>
      <c r="P51" s="14">
        <f t="shared" si="23"/>
        <v>1944</v>
      </c>
      <c r="Q51" s="14">
        <f t="shared" si="24"/>
        <v>1922</v>
      </c>
      <c r="R51" s="85">
        <f t="shared" si="2"/>
        <v>-1.1316872427983515E-2</v>
      </c>
      <c r="S51" s="85">
        <f t="shared" si="3"/>
        <v>1.9088016967126142E-2</v>
      </c>
      <c r="T51" s="84" t="s">
        <v>344</v>
      </c>
      <c r="U51" s="85" t="e">
        <f t="shared" si="31"/>
        <v>#DIV/0!</v>
      </c>
      <c r="V51" s="86"/>
    </row>
    <row r="52" spans="1:22" ht="15" customHeight="1" x14ac:dyDescent="0.2">
      <c r="A52" s="12" t="s">
        <v>106</v>
      </c>
      <c r="B52" s="14">
        <f t="shared" si="27"/>
        <v>11226</v>
      </c>
      <c r="C52" s="14">
        <f t="shared" si="10"/>
        <v>11382</v>
      </c>
      <c r="D52" s="14">
        <f t="shared" si="11"/>
        <v>11563</v>
      </c>
      <c r="E52" s="14">
        <f t="shared" si="12"/>
        <v>12400</v>
      </c>
      <c r="F52" s="14">
        <f t="shared" si="13"/>
        <v>12686</v>
      </c>
      <c r="G52" s="14">
        <f t="shared" si="14"/>
        <v>13287</v>
      </c>
      <c r="H52" s="14">
        <f t="shared" si="15"/>
        <v>13945</v>
      </c>
      <c r="I52" s="14">
        <f t="shared" si="16"/>
        <v>14453</v>
      </c>
      <c r="J52" s="14">
        <f t="shared" si="17"/>
        <v>14929</v>
      </c>
      <c r="K52" s="14">
        <f t="shared" si="18"/>
        <v>15394</v>
      </c>
      <c r="L52" s="14">
        <f t="shared" si="19"/>
        <v>16101</v>
      </c>
      <c r="M52" s="14">
        <f t="shared" si="20"/>
        <v>16832</v>
      </c>
      <c r="N52" s="14">
        <f t="shared" si="21"/>
        <v>17356</v>
      </c>
      <c r="O52" s="14">
        <f t="shared" si="22"/>
        <v>17923</v>
      </c>
      <c r="P52" s="14">
        <f t="shared" si="23"/>
        <v>18363</v>
      </c>
      <c r="Q52" s="14">
        <f t="shared" si="24"/>
        <v>17914</v>
      </c>
      <c r="R52" s="85">
        <f t="shared" si="2"/>
        <v>-2.4451342373250529E-2</v>
      </c>
      <c r="S52" s="85">
        <f t="shared" si="3"/>
        <v>0.11260170175765483</v>
      </c>
      <c r="T52" s="84" t="s">
        <v>345</v>
      </c>
      <c r="U52" s="85" t="e">
        <f t="shared" ref="U52:U53" si="32">Q52/$Y$1</f>
        <v>#DIV/0!</v>
      </c>
      <c r="V52" s="86"/>
    </row>
    <row r="53" spans="1:22" ht="15" customHeight="1" x14ac:dyDescent="0.2">
      <c r="A53" s="12" t="s">
        <v>107</v>
      </c>
      <c r="B53" s="14">
        <f t="shared" si="27"/>
        <v>8759</v>
      </c>
      <c r="C53" s="14">
        <f t="shared" si="10"/>
        <v>8816</v>
      </c>
      <c r="D53" s="14">
        <f t="shared" si="11"/>
        <v>8894</v>
      </c>
      <c r="E53" s="14">
        <f t="shared" si="12"/>
        <v>9339</v>
      </c>
      <c r="F53" s="14">
        <f t="shared" si="13"/>
        <v>9261</v>
      </c>
      <c r="G53" s="14">
        <f t="shared" si="14"/>
        <v>9675</v>
      </c>
      <c r="H53" s="14">
        <f t="shared" si="15"/>
        <v>10106</v>
      </c>
      <c r="I53" s="14">
        <f t="shared" si="16"/>
        <v>10781</v>
      </c>
      <c r="J53" s="14">
        <f t="shared" si="17"/>
        <v>11055</v>
      </c>
      <c r="K53" s="14">
        <f t="shared" si="18"/>
        <v>11456</v>
      </c>
      <c r="L53" s="14">
        <f t="shared" si="19"/>
        <v>12043</v>
      </c>
      <c r="M53" s="14">
        <f t="shared" si="20"/>
        <v>12520</v>
      </c>
      <c r="N53" s="14">
        <f t="shared" si="21"/>
        <v>13047</v>
      </c>
      <c r="O53" s="14">
        <f t="shared" si="22"/>
        <v>13586</v>
      </c>
      <c r="P53" s="14">
        <f t="shared" si="23"/>
        <v>14112</v>
      </c>
      <c r="Q53" s="14">
        <f t="shared" si="24"/>
        <v>13493</v>
      </c>
      <c r="R53" s="85">
        <f t="shared" si="2"/>
        <v>-4.3863378684807275E-2</v>
      </c>
      <c r="S53" s="85">
        <f t="shared" si="3"/>
        <v>0.12040189321597605</v>
      </c>
      <c r="T53" s="84" t="s">
        <v>345</v>
      </c>
      <c r="U53" s="85" t="e">
        <f t="shared" si="32"/>
        <v>#DIV/0!</v>
      </c>
      <c r="V53" s="86"/>
    </row>
    <row r="54" spans="1:22" ht="15" customHeight="1" x14ac:dyDescent="0.2">
      <c r="A54" s="12" t="s">
        <v>108</v>
      </c>
      <c r="B54" s="14">
        <f t="shared" si="27"/>
        <v>799</v>
      </c>
      <c r="C54" s="14">
        <f t="shared" si="10"/>
        <v>848</v>
      </c>
      <c r="D54" s="14">
        <f t="shared" si="11"/>
        <v>899</v>
      </c>
      <c r="E54" s="14">
        <f t="shared" si="12"/>
        <v>955</v>
      </c>
      <c r="F54" s="14">
        <f t="shared" si="13"/>
        <v>1003</v>
      </c>
      <c r="G54" s="14">
        <f t="shared" si="14"/>
        <v>1095</v>
      </c>
      <c r="H54" s="14">
        <f t="shared" si="15"/>
        <v>1259</v>
      </c>
      <c r="I54" s="14">
        <f t="shared" si="16"/>
        <v>1391</v>
      </c>
      <c r="J54" s="14">
        <f t="shared" si="17"/>
        <v>1525</v>
      </c>
      <c r="K54" s="14">
        <f t="shared" si="18"/>
        <v>1537</v>
      </c>
      <c r="L54" s="14">
        <f t="shared" si="19"/>
        <v>1576</v>
      </c>
      <c r="M54" s="14">
        <f t="shared" si="20"/>
        <v>1612</v>
      </c>
      <c r="N54" s="14">
        <f t="shared" si="21"/>
        <v>1639</v>
      </c>
      <c r="O54" s="14">
        <f t="shared" si="22"/>
        <v>1722</v>
      </c>
      <c r="P54" s="14">
        <f t="shared" si="23"/>
        <v>1765</v>
      </c>
      <c r="Q54" s="14">
        <f t="shared" si="24"/>
        <v>1842</v>
      </c>
      <c r="R54" s="85">
        <f t="shared" si="2"/>
        <v>4.362606232294608E-2</v>
      </c>
      <c r="S54" s="85">
        <f t="shared" si="3"/>
        <v>0.16878172588832485</v>
      </c>
      <c r="T54" s="84" t="s">
        <v>344</v>
      </c>
      <c r="U54" s="85" t="e">
        <f>Q54/$Y$2</f>
        <v>#DIV/0!</v>
      </c>
      <c r="V54" s="86"/>
    </row>
    <row r="55" spans="1:22" ht="15" customHeight="1" x14ac:dyDescent="0.2">
      <c r="A55" s="12" t="s">
        <v>109</v>
      </c>
      <c r="B55" s="14">
        <f t="shared" si="27"/>
        <v>13837</v>
      </c>
      <c r="C55" s="14">
        <f t="shared" si="10"/>
        <v>14110</v>
      </c>
      <c r="D55" s="14">
        <f t="shared" si="11"/>
        <v>14382</v>
      </c>
      <c r="E55" s="14">
        <f t="shared" si="12"/>
        <v>15213</v>
      </c>
      <c r="F55" s="14">
        <f t="shared" si="13"/>
        <v>15969</v>
      </c>
      <c r="G55" s="14">
        <f t="shared" si="14"/>
        <v>16864</v>
      </c>
      <c r="H55" s="14">
        <f t="shared" si="15"/>
        <v>18241</v>
      </c>
      <c r="I55" s="14">
        <f t="shared" si="16"/>
        <v>19339</v>
      </c>
      <c r="J55" s="14">
        <f t="shared" si="17"/>
        <v>20286</v>
      </c>
      <c r="K55" s="14">
        <f t="shared" si="18"/>
        <v>21539</v>
      </c>
      <c r="L55" s="14">
        <f t="shared" si="19"/>
        <v>22450</v>
      </c>
      <c r="M55" s="14">
        <f t="shared" si="20"/>
        <v>23820</v>
      </c>
      <c r="N55" s="14">
        <f t="shared" si="21"/>
        <v>25132</v>
      </c>
      <c r="O55" s="14">
        <f t="shared" si="22"/>
        <v>26217</v>
      </c>
      <c r="P55" s="14">
        <f t="shared" si="23"/>
        <v>26616</v>
      </c>
      <c r="Q55" s="14">
        <f t="shared" si="24"/>
        <v>25602</v>
      </c>
      <c r="R55" s="85">
        <f t="shared" si="2"/>
        <v>-3.8097385031560016E-2</v>
      </c>
      <c r="S55" s="85">
        <f t="shared" si="3"/>
        <v>0.14040089086859697</v>
      </c>
      <c r="T55" s="84" t="s">
        <v>345</v>
      </c>
      <c r="U55" s="85" t="e">
        <f t="shared" ref="U55:U56" si="33">Q55/$Y$1</f>
        <v>#DIV/0!</v>
      </c>
      <c r="V55" s="86"/>
    </row>
    <row r="56" spans="1:22" ht="15" customHeight="1" x14ac:dyDescent="0.2">
      <c r="A56" s="12" t="s">
        <v>131</v>
      </c>
      <c r="B56" s="14">
        <f t="shared" si="27"/>
        <v>7306</v>
      </c>
      <c r="C56" s="14">
        <f t="shared" si="10"/>
        <v>7613</v>
      </c>
      <c r="D56" s="14">
        <f t="shared" si="11"/>
        <v>7810</v>
      </c>
      <c r="E56" s="14">
        <f t="shared" si="12"/>
        <v>8459</v>
      </c>
      <c r="F56" s="14">
        <f t="shared" si="13"/>
        <v>8963</v>
      </c>
      <c r="G56" s="14">
        <f t="shared" si="14"/>
        <v>9171</v>
      </c>
      <c r="H56" s="14">
        <f t="shared" si="15"/>
        <v>9656</v>
      </c>
      <c r="I56" s="14">
        <f t="shared" si="16"/>
        <v>10303</v>
      </c>
      <c r="J56" s="14">
        <f t="shared" si="17"/>
        <v>10666</v>
      </c>
      <c r="K56" s="14">
        <f t="shared" si="18"/>
        <v>10859</v>
      </c>
      <c r="L56" s="14">
        <f t="shared" si="19"/>
        <v>11026</v>
      </c>
      <c r="M56" s="14">
        <f t="shared" si="20"/>
        <v>11172</v>
      </c>
      <c r="N56" s="14">
        <f t="shared" si="21"/>
        <v>11200</v>
      </c>
      <c r="O56" s="14">
        <f t="shared" si="22"/>
        <v>11188</v>
      </c>
      <c r="P56" s="14">
        <f t="shared" si="23"/>
        <v>11335</v>
      </c>
      <c r="Q56" s="14">
        <f t="shared" si="24"/>
        <v>11321</v>
      </c>
      <c r="R56" s="85">
        <f t="shared" si="2"/>
        <v>-1.2351124834583116E-3</v>
      </c>
      <c r="S56" s="85">
        <f t="shared" si="3"/>
        <v>2.6754942862325493E-2</v>
      </c>
      <c r="T56" s="84" t="s">
        <v>345</v>
      </c>
      <c r="U56" s="85" t="e">
        <f t="shared" si="33"/>
        <v>#DIV/0!</v>
      </c>
      <c r="V56" s="86"/>
    </row>
    <row r="57" spans="1:22" ht="15" customHeight="1" x14ac:dyDescent="0.2">
      <c r="A57" s="12" t="s">
        <v>110</v>
      </c>
      <c r="B57" s="14">
        <f t="shared" si="27"/>
        <v>770</v>
      </c>
      <c r="C57" s="14">
        <f t="shared" si="10"/>
        <v>792</v>
      </c>
      <c r="D57" s="14">
        <f t="shared" si="11"/>
        <v>849</v>
      </c>
      <c r="E57" s="14">
        <f t="shared" si="12"/>
        <v>892</v>
      </c>
      <c r="F57" s="14">
        <f t="shared" si="13"/>
        <v>893</v>
      </c>
      <c r="G57" s="14">
        <f t="shared" si="14"/>
        <v>854</v>
      </c>
      <c r="H57" s="14">
        <f t="shared" si="15"/>
        <v>853</v>
      </c>
      <c r="I57" s="14">
        <f t="shared" si="16"/>
        <v>885</v>
      </c>
      <c r="J57" s="14">
        <f t="shared" si="17"/>
        <v>897</v>
      </c>
      <c r="K57" s="14">
        <f t="shared" si="18"/>
        <v>928</v>
      </c>
      <c r="L57" s="14">
        <f t="shared" si="19"/>
        <v>961</v>
      </c>
      <c r="M57" s="14">
        <f t="shared" si="20"/>
        <v>960</v>
      </c>
      <c r="N57" s="14">
        <f t="shared" si="21"/>
        <v>939</v>
      </c>
      <c r="O57" s="14">
        <f t="shared" si="22"/>
        <v>919</v>
      </c>
      <c r="P57" s="14">
        <f t="shared" si="23"/>
        <v>929</v>
      </c>
      <c r="Q57" s="14">
        <f t="shared" si="24"/>
        <v>927</v>
      </c>
      <c r="R57" s="85">
        <f t="shared" si="2"/>
        <v>-2.1528525296017342E-3</v>
      </c>
      <c r="S57" s="85">
        <f t="shared" si="3"/>
        <v>-3.5379812695109258E-2</v>
      </c>
      <c r="T57" s="84" t="s">
        <v>344</v>
      </c>
      <c r="U57" s="85" t="e">
        <f t="shared" ref="U57:U59" si="34">Q57/$Y$2</f>
        <v>#DIV/0!</v>
      </c>
      <c r="V57" s="86"/>
    </row>
    <row r="58" spans="1:22" ht="15" customHeight="1" x14ac:dyDescent="0.2">
      <c r="A58" s="12" t="s">
        <v>111</v>
      </c>
      <c r="B58" s="14">
        <f t="shared" si="27"/>
        <v>452</v>
      </c>
      <c r="C58" s="14">
        <f t="shared" si="10"/>
        <v>480</v>
      </c>
      <c r="D58" s="14">
        <f t="shared" si="11"/>
        <v>487</v>
      </c>
      <c r="E58" s="14">
        <f t="shared" si="12"/>
        <v>515</v>
      </c>
      <c r="F58" s="14">
        <f t="shared" si="13"/>
        <v>533</v>
      </c>
      <c r="G58" s="14">
        <f t="shared" si="14"/>
        <v>546</v>
      </c>
      <c r="H58" s="14">
        <f t="shared" si="15"/>
        <v>576</v>
      </c>
      <c r="I58" s="14">
        <f t="shared" si="16"/>
        <v>621</v>
      </c>
      <c r="J58" s="14">
        <f t="shared" si="17"/>
        <v>636</v>
      </c>
      <c r="K58" s="14">
        <f t="shared" si="18"/>
        <v>657</v>
      </c>
      <c r="L58" s="14">
        <f t="shared" si="19"/>
        <v>659</v>
      </c>
      <c r="M58" s="14">
        <f t="shared" si="20"/>
        <v>658</v>
      </c>
      <c r="N58" s="14">
        <f t="shared" si="21"/>
        <v>671</v>
      </c>
      <c r="O58" s="14">
        <f t="shared" si="22"/>
        <v>672</v>
      </c>
      <c r="P58" s="14">
        <f t="shared" si="23"/>
        <v>673</v>
      </c>
      <c r="Q58" s="14">
        <f t="shared" si="24"/>
        <v>662</v>
      </c>
      <c r="R58" s="85">
        <f t="shared" si="2"/>
        <v>-1.6344725111441361E-2</v>
      </c>
      <c r="S58" s="85">
        <f t="shared" si="3"/>
        <v>4.5523520485584168E-3</v>
      </c>
      <c r="T58" s="84" t="s">
        <v>344</v>
      </c>
      <c r="U58" s="85" t="e">
        <f t="shared" si="34"/>
        <v>#DIV/0!</v>
      </c>
      <c r="V58" s="86"/>
    </row>
    <row r="59" spans="1:22" ht="15" customHeight="1" x14ac:dyDescent="0.2">
      <c r="A59" s="12" t="s">
        <v>112</v>
      </c>
      <c r="B59" s="14">
        <f t="shared" si="27"/>
        <v>472</v>
      </c>
      <c r="C59" s="14">
        <f t="shared" si="10"/>
        <v>495</v>
      </c>
      <c r="D59" s="14">
        <f t="shared" si="11"/>
        <v>508</v>
      </c>
      <c r="E59" s="14">
        <f t="shared" si="12"/>
        <v>545</v>
      </c>
      <c r="F59" s="14">
        <f t="shared" si="13"/>
        <v>506</v>
      </c>
      <c r="G59" s="14">
        <f t="shared" si="14"/>
        <v>555</v>
      </c>
      <c r="H59" s="14">
        <f t="shared" si="15"/>
        <v>578</v>
      </c>
      <c r="I59" s="14">
        <f t="shared" si="16"/>
        <v>614</v>
      </c>
      <c r="J59" s="14">
        <f t="shared" si="17"/>
        <v>640</v>
      </c>
      <c r="K59" s="14">
        <f t="shared" si="18"/>
        <v>656</v>
      </c>
      <c r="L59" s="14">
        <f t="shared" si="19"/>
        <v>674</v>
      </c>
      <c r="M59" s="14">
        <f t="shared" si="20"/>
        <v>653</v>
      </c>
      <c r="N59" s="14">
        <f t="shared" si="21"/>
        <v>663</v>
      </c>
      <c r="O59" s="14">
        <f t="shared" si="22"/>
        <v>660</v>
      </c>
      <c r="P59" s="14">
        <f t="shared" si="23"/>
        <v>659</v>
      </c>
      <c r="Q59" s="14">
        <f t="shared" si="24"/>
        <v>663</v>
      </c>
      <c r="R59" s="85">
        <f t="shared" si="2"/>
        <v>6.0698027314112224E-3</v>
      </c>
      <c r="S59" s="85">
        <f t="shared" si="3"/>
        <v>-1.6320474777448024E-2</v>
      </c>
      <c r="T59" s="84" t="s">
        <v>344</v>
      </c>
      <c r="U59" s="85" t="e">
        <f t="shared" si="34"/>
        <v>#DIV/0!</v>
      </c>
      <c r="V59" s="86"/>
    </row>
    <row r="60" spans="1:22" ht="15" customHeight="1" x14ac:dyDescent="0.2">
      <c r="A60" s="12" t="s">
        <v>113</v>
      </c>
      <c r="B60" s="14">
        <f t="shared" si="27"/>
        <v>1188</v>
      </c>
      <c r="C60" s="14">
        <f t="shared" si="10"/>
        <v>1199</v>
      </c>
      <c r="D60" s="14">
        <f t="shared" si="11"/>
        <v>1254</v>
      </c>
      <c r="E60" s="14">
        <f t="shared" si="12"/>
        <v>1372</v>
      </c>
      <c r="F60" s="14">
        <f t="shared" si="13"/>
        <v>1529</v>
      </c>
      <c r="G60" s="14">
        <f t="shared" si="14"/>
        <v>1711</v>
      </c>
      <c r="H60" s="14">
        <f t="shared" si="15"/>
        <v>2099</v>
      </c>
      <c r="I60" s="14">
        <f t="shared" si="16"/>
        <v>2384</v>
      </c>
      <c r="J60" s="14">
        <f t="shared" si="17"/>
        <v>2619</v>
      </c>
      <c r="K60" s="14">
        <f t="shared" si="18"/>
        <v>2819</v>
      </c>
      <c r="L60" s="14">
        <f t="shared" si="19"/>
        <v>3033</v>
      </c>
      <c r="M60" s="14">
        <f t="shared" si="20"/>
        <v>3166</v>
      </c>
      <c r="N60" s="14">
        <f t="shared" si="21"/>
        <v>3258</v>
      </c>
      <c r="O60" s="14">
        <f t="shared" si="22"/>
        <v>3450</v>
      </c>
      <c r="P60" s="14">
        <f t="shared" si="23"/>
        <v>3489</v>
      </c>
      <c r="Q60" s="14">
        <f t="shared" si="24"/>
        <v>3540</v>
      </c>
      <c r="R60" s="85">
        <f t="shared" si="2"/>
        <v>1.4617368873602654E-2</v>
      </c>
      <c r="S60" s="85">
        <f t="shared" si="3"/>
        <v>0.16716122650840748</v>
      </c>
      <c r="T60" s="84" t="s">
        <v>345</v>
      </c>
      <c r="U60" s="85" t="e">
        <f>Q60/$Y$1</f>
        <v>#DIV/0!</v>
      </c>
      <c r="V60" s="86"/>
    </row>
    <row r="61" spans="1:22" ht="15" customHeight="1" x14ac:dyDescent="0.2">
      <c r="A61" s="12" t="s">
        <v>114</v>
      </c>
      <c r="B61" s="14">
        <f t="shared" si="27"/>
        <v>479</v>
      </c>
      <c r="C61" s="14">
        <f t="shared" si="10"/>
        <v>517</v>
      </c>
      <c r="D61" s="14">
        <f t="shared" si="11"/>
        <v>561</v>
      </c>
      <c r="E61" s="14">
        <f t="shared" si="12"/>
        <v>613</v>
      </c>
      <c r="F61" s="14">
        <f t="shared" si="13"/>
        <v>647</v>
      </c>
      <c r="G61" s="14">
        <f t="shared" si="14"/>
        <v>658</v>
      </c>
      <c r="H61" s="14">
        <f t="shared" si="15"/>
        <v>666</v>
      </c>
      <c r="I61" s="14">
        <f t="shared" si="16"/>
        <v>671</v>
      </c>
      <c r="J61" s="14">
        <f t="shared" si="17"/>
        <v>678</v>
      </c>
      <c r="K61" s="14">
        <f t="shared" si="18"/>
        <v>695</v>
      </c>
      <c r="L61" s="14">
        <f t="shared" si="19"/>
        <v>675</v>
      </c>
      <c r="M61" s="14">
        <f t="shared" si="20"/>
        <v>697</v>
      </c>
      <c r="N61" s="14">
        <f t="shared" si="21"/>
        <v>707</v>
      </c>
      <c r="O61" s="14">
        <f t="shared" si="22"/>
        <v>740</v>
      </c>
      <c r="P61" s="14">
        <f t="shared" si="23"/>
        <v>747</v>
      </c>
      <c r="Q61" s="14">
        <f t="shared" si="24"/>
        <v>714</v>
      </c>
      <c r="R61" s="85">
        <f t="shared" si="2"/>
        <v>-4.4176706827309231E-2</v>
      </c>
      <c r="S61" s="85">
        <f t="shared" si="3"/>
        <v>5.7777777777777706E-2</v>
      </c>
      <c r="T61" s="84" t="s">
        <v>344</v>
      </c>
      <c r="U61" s="85" t="e">
        <f>Q61/$Y$2</f>
        <v>#DIV/0!</v>
      </c>
      <c r="V61" s="86"/>
    </row>
    <row r="62" spans="1:22" ht="15" customHeight="1" x14ac:dyDescent="0.2">
      <c r="A62" s="12" t="s">
        <v>115</v>
      </c>
      <c r="B62" s="14">
        <f t="shared" si="27"/>
        <v>20564</v>
      </c>
      <c r="C62" s="14">
        <f t="shared" si="10"/>
        <v>20376</v>
      </c>
      <c r="D62" s="14">
        <f t="shared" si="11"/>
        <v>20425</v>
      </c>
      <c r="E62" s="14">
        <f t="shared" si="12"/>
        <v>21006</v>
      </c>
      <c r="F62" s="14">
        <f t="shared" si="13"/>
        <v>20330</v>
      </c>
      <c r="G62" s="14">
        <f t="shared" si="14"/>
        <v>20164</v>
      </c>
      <c r="H62" s="14">
        <f t="shared" si="15"/>
        <v>20449</v>
      </c>
      <c r="I62" s="14">
        <f t="shared" si="16"/>
        <v>20928</v>
      </c>
      <c r="J62" s="14">
        <f t="shared" si="17"/>
        <v>21589</v>
      </c>
      <c r="K62" s="14">
        <f t="shared" si="18"/>
        <v>21637</v>
      </c>
      <c r="L62" s="14">
        <f t="shared" si="19"/>
        <v>21988</v>
      </c>
      <c r="M62" s="14">
        <f t="shared" si="20"/>
        <v>22229</v>
      </c>
      <c r="N62" s="14">
        <f t="shared" si="21"/>
        <v>22404</v>
      </c>
      <c r="O62" s="14">
        <f t="shared" si="22"/>
        <v>22352</v>
      </c>
      <c r="P62" s="14">
        <f t="shared" si="23"/>
        <v>22049</v>
      </c>
      <c r="Q62" s="14">
        <f t="shared" si="24"/>
        <v>20648</v>
      </c>
      <c r="R62" s="85">
        <f t="shared" si="2"/>
        <v>-6.3540296612091263E-2</v>
      </c>
      <c r="S62" s="85">
        <f t="shared" si="3"/>
        <v>-6.0942332181189718E-2</v>
      </c>
      <c r="T62" s="84" t="s">
        <v>345</v>
      </c>
      <c r="U62" s="85" t="e">
        <f>Q62/$Y$1</f>
        <v>#DIV/0!</v>
      </c>
      <c r="V62" s="86"/>
    </row>
    <row r="63" spans="1:22" ht="15" customHeight="1" x14ac:dyDescent="0.2">
      <c r="A63" s="12" t="s">
        <v>116</v>
      </c>
      <c r="B63" s="14">
        <f t="shared" si="27"/>
        <v>114</v>
      </c>
      <c r="C63" s="14">
        <f t="shared" si="10"/>
        <v>132</v>
      </c>
      <c r="D63" s="14">
        <f t="shared" si="11"/>
        <v>131</v>
      </c>
      <c r="E63" s="14">
        <f t="shared" si="12"/>
        <v>129</v>
      </c>
      <c r="F63" s="14">
        <f t="shared" si="13"/>
        <v>139</v>
      </c>
      <c r="G63" s="14">
        <f t="shared" si="14"/>
        <v>156</v>
      </c>
      <c r="H63" s="14">
        <f t="shared" si="15"/>
        <v>181</v>
      </c>
      <c r="I63" s="14">
        <f t="shared" si="16"/>
        <v>197</v>
      </c>
      <c r="J63" s="14">
        <f t="shared" si="17"/>
        <v>204</v>
      </c>
      <c r="K63" s="14">
        <f t="shared" si="18"/>
        <v>209</v>
      </c>
      <c r="L63" s="14">
        <f t="shared" si="19"/>
        <v>204</v>
      </c>
      <c r="M63" s="14">
        <f t="shared" si="20"/>
        <v>206</v>
      </c>
      <c r="N63" s="14">
        <f t="shared" si="21"/>
        <v>206</v>
      </c>
      <c r="O63" s="14">
        <f t="shared" si="22"/>
        <v>221</v>
      </c>
      <c r="P63" s="14">
        <f t="shared" si="23"/>
        <v>225</v>
      </c>
      <c r="Q63" s="14">
        <f t="shared" si="24"/>
        <v>235</v>
      </c>
      <c r="R63" s="85">
        <f t="shared" si="2"/>
        <v>4.4444444444444509E-2</v>
      </c>
      <c r="S63" s="85">
        <f t="shared" si="3"/>
        <v>0.15196078431372539</v>
      </c>
      <c r="T63" s="84" t="s">
        <v>344</v>
      </c>
      <c r="U63" s="85" t="e">
        <f t="shared" ref="U63:U66" si="35">Q63/$Y$2</f>
        <v>#DIV/0!</v>
      </c>
      <c r="V63" s="86"/>
    </row>
    <row r="64" spans="1:22" ht="15" customHeight="1" x14ac:dyDescent="0.2">
      <c r="A64" s="12" t="s">
        <v>117</v>
      </c>
      <c r="B64" s="14">
        <f t="shared" si="27"/>
        <v>180</v>
      </c>
      <c r="C64" s="14">
        <f t="shared" si="10"/>
        <v>190</v>
      </c>
      <c r="D64" s="14">
        <f t="shared" si="11"/>
        <v>183</v>
      </c>
      <c r="E64" s="14">
        <f t="shared" si="12"/>
        <v>145</v>
      </c>
      <c r="F64" s="14">
        <f t="shared" si="13"/>
        <v>133</v>
      </c>
      <c r="G64" s="14">
        <f t="shared" si="14"/>
        <v>124</v>
      </c>
      <c r="H64" s="14">
        <f t="shared" si="15"/>
        <v>121</v>
      </c>
      <c r="I64" s="14">
        <f t="shared" si="16"/>
        <v>127</v>
      </c>
      <c r="J64" s="14">
        <f t="shared" si="17"/>
        <v>120</v>
      </c>
      <c r="K64" s="14">
        <f t="shared" si="18"/>
        <v>116</v>
      </c>
      <c r="L64" s="14">
        <f t="shared" si="19"/>
        <v>110</v>
      </c>
      <c r="M64" s="14">
        <f t="shared" si="20"/>
        <v>119</v>
      </c>
      <c r="N64" s="14">
        <f t="shared" si="21"/>
        <v>123</v>
      </c>
      <c r="O64" s="14">
        <f t="shared" si="22"/>
        <v>114</v>
      </c>
      <c r="P64" s="14">
        <f t="shared" si="23"/>
        <v>114</v>
      </c>
      <c r="Q64" s="14">
        <f t="shared" si="24"/>
        <v>113</v>
      </c>
      <c r="R64" s="85">
        <f>(Q64/P64)-1</f>
        <v>-8.7719298245614308E-3</v>
      </c>
      <c r="S64" s="85">
        <f>(Q64/L64)-1</f>
        <v>2.7272727272727337E-2</v>
      </c>
      <c r="T64" s="84" t="s">
        <v>344</v>
      </c>
      <c r="U64" s="85" t="e">
        <f t="shared" si="35"/>
        <v>#DIV/0!</v>
      </c>
      <c r="V64" s="86"/>
    </row>
    <row r="65" spans="1:22" ht="15" customHeight="1" x14ac:dyDescent="0.2">
      <c r="A65" s="12" t="s">
        <v>118</v>
      </c>
      <c r="B65" s="14">
        <f t="shared" si="27"/>
        <v>815</v>
      </c>
      <c r="C65" s="14">
        <f t="shared" si="10"/>
        <v>873</v>
      </c>
      <c r="D65" s="14">
        <f t="shared" si="11"/>
        <v>948</v>
      </c>
      <c r="E65" s="14">
        <f t="shared" si="12"/>
        <v>1033</v>
      </c>
      <c r="F65" s="14">
        <f t="shared" si="13"/>
        <v>1090</v>
      </c>
      <c r="G65" s="14">
        <f t="shared" si="14"/>
        <v>1170</v>
      </c>
      <c r="H65" s="14">
        <f t="shared" si="15"/>
        <v>1205</v>
      </c>
      <c r="I65" s="14">
        <f t="shared" si="16"/>
        <v>1272</v>
      </c>
      <c r="J65" s="14">
        <f t="shared" si="17"/>
        <v>1306</v>
      </c>
      <c r="K65" s="14">
        <f t="shared" si="18"/>
        <v>1374</v>
      </c>
      <c r="L65" s="14">
        <f t="shared" si="19"/>
        <v>1423</v>
      </c>
      <c r="M65" s="14">
        <f t="shared" si="20"/>
        <v>1407</v>
      </c>
      <c r="N65" s="14">
        <f t="shared" si="21"/>
        <v>1390</v>
      </c>
      <c r="O65" s="14">
        <f t="shared" si="22"/>
        <v>1339</v>
      </c>
      <c r="P65" s="14">
        <f t="shared" si="23"/>
        <v>1339</v>
      </c>
      <c r="Q65" s="14">
        <f t="shared" si="24"/>
        <v>1342</v>
      </c>
      <c r="R65" s="85">
        <f t="shared" si="2"/>
        <v>2.2404779686333587E-3</v>
      </c>
      <c r="S65" s="85">
        <f t="shared" si="3"/>
        <v>-5.6921995783555834E-2</v>
      </c>
      <c r="T65" s="84" t="s">
        <v>344</v>
      </c>
      <c r="U65" s="85" t="e">
        <f t="shared" si="35"/>
        <v>#DIV/0!</v>
      </c>
      <c r="V65" s="86"/>
    </row>
    <row r="66" spans="1:22" ht="15" customHeight="1" x14ac:dyDescent="0.2">
      <c r="A66" s="12" t="s">
        <v>119</v>
      </c>
      <c r="B66" s="14">
        <f t="shared" si="27"/>
        <v>689</v>
      </c>
      <c r="C66" s="14">
        <f t="shared" si="10"/>
        <v>666</v>
      </c>
      <c r="D66" s="14">
        <f t="shared" si="11"/>
        <v>706</v>
      </c>
      <c r="E66" s="14">
        <f t="shared" si="12"/>
        <v>771</v>
      </c>
      <c r="F66" s="14">
        <f t="shared" si="13"/>
        <v>800</v>
      </c>
      <c r="G66" s="14">
        <f t="shared" si="14"/>
        <v>824</v>
      </c>
      <c r="H66" s="14">
        <f t="shared" si="15"/>
        <v>881</v>
      </c>
      <c r="I66" s="14">
        <f t="shared" si="16"/>
        <v>930</v>
      </c>
      <c r="J66" s="14">
        <f t="shared" si="17"/>
        <v>948</v>
      </c>
      <c r="K66" s="14">
        <f t="shared" si="18"/>
        <v>968</v>
      </c>
      <c r="L66" s="14">
        <f t="shared" si="19"/>
        <v>984</v>
      </c>
      <c r="M66" s="14">
        <f t="shared" si="20"/>
        <v>1011</v>
      </c>
      <c r="N66" s="14">
        <f t="shared" si="21"/>
        <v>1027</v>
      </c>
      <c r="O66" s="14">
        <f t="shared" si="22"/>
        <v>1007</v>
      </c>
      <c r="P66" s="14">
        <f t="shared" si="23"/>
        <v>912</v>
      </c>
      <c r="Q66" s="14">
        <f t="shared" si="24"/>
        <v>842</v>
      </c>
      <c r="R66" s="85">
        <f t="shared" si="2"/>
        <v>-7.6754385964912242E-2</v>
      </c>
      <c r="S66" s="85">
        <f t="shared" si="3"/>
        <v>-0.14430894308943087</v>
      </c>
      <c r="T66" s="84" t="s">
        <v>344</v>
      </c>
      <c r="U66" s="85" t="e">
        <f t="shared" si="35"/>
        <v>#DIV/0!</v>
      </c>
      <c r="V66" s="86"/>
    </row>
    <row r="67" spans="1:22" ht="15" customHeight="1" x14ac:dyDescent="0.2">
      <c r="A67" s="12" t="s">
        <v>120</v>
      </c>
      <c r="B67" s="14">
        <f t="shared" si="27"/>
        <v>14641</v>
      </c>
      <c r="C67" s="14">
        <f t="shared" si="10"/>
        <v>14454</v>
      </c>
      <c r="D67" s="14">
        <f t="shared" si="11"/>
        <v>14955</v>
      </c>
      <c r="E67" s="14">
        <f t="shared" si="12"/>
        <v>15998</v>
      </c>
      <c r="F67" s="14">
        <f t="shared" si="13"/>
        <v>16459</v>
      </c>
      <c r="G67" s="14">
        <f t="shared" si="14"/>
        <v>17132</v>
      </c>
      <c r="H67" s="14">
        <f t="shared" si="15"/>
        <v>18108</v>
      </c>
      <c r="I67" s="14">
        <f t="shared" si="16"/>
        <v>19452</v>
      </c>
      <c r="J67" s="14">
        <f t="shared" si="17"/>
        <v>20456</v>
      </c>
      <c r="K67" s="14">
        <f t="shared" si="18"/>
        <v>21304</v>
      </c>
      <c r="L67" s="14">
        <f t="shared" si="19"/>
        <v>22447</v>
      </c>
      <c r="M67" s="14">
        <f t="shared" si="20"/>
        <v>23094</v>
      </c>
      <c r="N67" s="14">
        <f t="shared" si="21"/>
        <v>23578</v>
      </c>
      <c r="O67" s="14">
        <f t="shared" si="22"/>
        <v>23900</v>
      </c>
      <c r="P67" s="14">
        <f t="shared" si="23"/>
        <v>23960</v>
      </c>
      <c r="Q67" s="14">
        <f t="shared" si="24"/>
        <v>21823</v>
      </c>
      <c r="R67" s="85">
        <f t="shared" si="2"/>
        <v>-8.9190317195325552E-2</v>
      </c>
      <c r="S67" s="85">
        <f t="shared" si="3"/>
        <v>-2.7798814986412457E-2</v>
      </c>
      <c r="T67" s="84" t="s">
        <v>345</v>
      </c>
      <c r="U67" s="85" t="e">
        <f>Q67/$Y$1</f>
        <v>#DIV/0!</v>
      </c>
      <c r="V67" s="86"/>
    </row>
    <row r="68" spans="1:22" ht="15" customHeight="1" x14ac:dyDescent="0.2">
      <c r="A68" s="12" t="s">
        <v>121</v>
      </c>
      <c r="B68" s="14">
        <f t="shared" ref="B68:B83" si="36">C152</f>
        <v>334</v>
      </c>
      <c r="C68" s="14">
        <f t="shared" si="10"/>
        <v>338</v>
      </c>
      <c r="D68" s="14">
        <f t="shared" si="11"/>
        <v>347</v>
      </c>
      <c r="E68" s="14">
        <f t="shared" si="12"/>
        <v>389</v>
      </c>
      <c r="F68" s="14">
        <f t="shared" si="13"/>
        <v>395</v>
      </c>
      <c r="G68" s="14">
        <f t="shared" si="14"/>
        <v>425</v>
      </c>
      <c r="H68" s="14">
        <f t="shared" si="15"/>
        <v>467</v>
      </c>
      <c r="I68" s="14">
        <f t="shared" si="16"/>
        <v>489</v>
      </c>
      <c r="J68" s="14">
        <f t="shared" si="17"/>
        <v>519</v>
      </c>
      <c r="K68" s="14">
        <f t="shared" si="18"/>
        <v>520</v>
      </c>
      <c r="L68" s="14">
        <f t="shared" si="19"/>
        <v>529</v>
      </c>
      <c r="M68" s="14">
        <f t="shared" si="20"/>
        <v>520</v>
      </c>
      <c r="N68" s="14">
        <f t="shared" si="21"/>
        <v>564</v>
      </c>
      <c r="O68" s="14">
        <f t="shared" si="22"/>
        <v>587</v>
      </c>
      <c r="P68" s="14">
        <f t="shared" si="23"/>
        <v>605</v>
      </c>
      <c r="Q68" s="14">
        <f t="shared" si="24"/>
        <v>611</v>
      </c>
      <c r="R68" s="85">
        <f t="shared" si="2"/>
        <v>9.917355371900749E-3</v>
      </c>
      <c r="S68" s="85">
        <f t="shared" si="3"/>
        <v>0.15500945179584114</v>
      </c>
      <c r="T68" s="84" t="s">
        <v>344</v>
      </c>
      <c r="U68" s="85" t="e">
        <f t="shared" ref="U68:U75" si="37">Q68/$Y$2</f>
        <v>#DIV/0!</v>
      </c>
      <c r="V68" s="86"/>
    </row>
    <row r="69" spans="1:22" ht="15" customHeight="1" x14ac:dyDescent="0.2">
      <c r="A69" s="12" t="s">
        <v>122</v>
      </c>
      <c r="B69" s="14">
        <f t="shared" si="36"/>
        <v>1248</v>
      </c>
      <c r="C69" s="14">
        <f t="shared" si="10"/>
        <v>1283</v>
      </c>
      <c r="D69" s="14">
        <f t="shared" si="11"/>
        <v>1338</v>
      </c>
      <c r="E69" s="14">
        <f t="shared" si="12"/>
        <v>1497</v>
      </c>
      <c r="F69" s="14">
        <f t="shared" si="13"/>
        <v>1605</v>
      </c>
      <c r="G69" s="14">
        <f t="shared" si="14"/>
        <v>1673</v>
      </c>
      <c r="H69" s="14">
        <f t="shared" si="15"/>
        <v>1809</v>
      </c>
      <c r="I69" s="14">
        <f t="shared" si="16"/>
        <v>1937</v>
      </c>
      <c r="J69" s="14">
        <f t="shared" si="17"/>
        <v>1999</v>
      </c>
      <c r="K69" s="14">
        <f t="shared" si="18"/>
        <v>2039</v>
      </c>
      <c r="L69" s="14">
        <f t="shared" si="19"/>
        <v>2113</v>
      </c>
      <c r="M69" s="14">
        <f t="shared" si="20"/>
        <v>2182</v>
      </c>
      <c r="N69" s="14">
        <f t="shared" si="21"/>
        <v>2283</v>
      </c>
      <c r="O69" s="14">
        <f t="shared" si="22"/>
        <v>2377</v>
      </c>
      <c r="P69" s="14">
        <f t="shared" si="23"/>
        <v>2688</v>
      </c>
      <c r="Q69" s="14">
        <f t="shared" si="24"/>
        <v>2985</v>
      </c>
      <c r="R69" s="85">
        <f t="shared" ref="R69:R83" si="38">(Q69/P69)-1</f>
        <v>0.1104910714285714</v>
      </c>
      <c r="S69" s="85">
        <f t="shared" ref="S69:S83" si="39">(Q69/L69)-1</f>
        <v>0.41268338854708952</v>
      </c>
      <c r="T69" s="84" t="s">
        <v>344</v>
      </c>
      <c r="U69" s="85" t="e">
        <f t="shared" si="37"/>
        <v>#DIV/0!</v>
      </c>
      <c r="V69" s="86"/>
    </row>
    <row r="70" spans="1:22" ht="15" customHeight="1" x14ac:dyDescent="0.2">
      <c r="A70" s="12" t="s">
        <v>3</v>
      </c>
      <c r="B70" s="14">
        <f t="shared" si="36"/>
        <v>1030</v>
      </c>
      <c r="C70" s="14">
        <f t="shared" si="10"/>
        <v>1076</v>
      </c>
      <c r="D70" s="14">
        <f t="shared" si="11"/>
        <v>1118</v>
      </c>
      <c r="E70" s="14">
        <f t="shared" si="12"/>
        <v>1216</v>
      </c>
      <c r="F70" s="14">
        <f t="shared" si="13"/>
        <v>1208</v>
      </c>
      <c r="G70" s="14">
        <f t="shared" si="14"/>
        <v>1244</v>
      </c>
      <c r="H70" s="14">
        <f t="shared" si="15"/>
        <v>1326</v>
      </c>
      <c r="I70" s="14">
        <f t="shared" si="16"/>
        <v>1377</v>
      </c>
      <c r="J70" s="14">
        <f t="shared" si="17"/>
        <v>1353</v>
      </c>
      <c r="K70" s="14">
        <f t="shared" si="18"/>
        <v>1330</v>
      </c>
      <c r="L70" s="14">
        <f t="shared" si="19"/>
        <v>1349</v>
      </c>
      <c r="M70" s="14">
        <f t="shared" si="20"/>
        <v>1348</v>
      </c>
      <c r="N70" s="14">
        <f t="shared" si="21"/>
        <v>1333</v>
      </c>
      <c r="O70" s="14">
        <f t="shared" si="22"/>
        <v>1327</v>
      </c>
      <c r="P70" s="14">
        <f t="shared" si="23"/>
        <v>1346</v>
      </c>
      <c r="Q70" s="14">
        <f t="shared" si="24"/>
        <v>1321</v>
      </c>
      <c r="R70" s="85">
        <f t="shared" si="38"/>
        <v>-1.8573551263001531E-2</v>
      </c>
      <c r="S70" s="85">
        <f t="shared" si="39"/>
        <v>-2.0756115641215711E-2</v>
      </c>
      <c r="T70" s="84" t="s">
        <v>344</v>
      </c>
      <c r="U70" s="85" t="e">
        <f t="shared" si="37"/>
        <v>#DIV/0!</v>
      </c>
      <c r="V70" s="86"/>
    </row>
    <row r="71" spans="1:22" ht="15" customHeight="1" x14ac:dyDescent="0.2">
      <c r="A71" s="12" t="s">
        <v>123</v>
      </c>
      <c r="B71" s="14">
        <f t="shared" si="36"/>
        <v>137</v>
      </c>
      <c r="C71" s="14">
        <f t="shared" si="10"/>
        <v>155</v>
      </c>
      <c r="D71" s="14">
        <f t="shared" si="11"/>
        <v>148</v>
      </c>
      <c r="E71" s="14">
        <f t="shared" si="12"/>
        <v>193</v>
      </c>
      <c r="F71" s="14">
        <f t="shared" si="13"/>
        <v>212</v>
      </c>
      <c r="G71" s="14">
        <f t="shared" si="14"/>
        <v>232</v>
      </c>
      <c r="H71" s="14">
        <f t="shared" si="15"/>
        <v>254</v>
      </c>
      <c r="I71" s="14">
        <f t="shared" si="16"/>
        <v>256</v>
      </c>
      <c r="J71" s="14">
        <f t="shared" si="17"/>
        <v>277</v>
      </c>
      <c r="K71" s="14">
        <f t="shared" si="18"/>
        <v>273</v>
      </c>
      <c r="L71" s="14">
        <f t="shared" si="19"/>
        <v>274</v>
      </c>
      <c r="M71" s="14">
        <f t="shared" si="20"/>
        <v>278</v>
      </c>
      <c r="N71" s="14">
        <f t="shared" si="21"/>
        <v>268</v>
      </c>
      <c r="O71" s="14">
        <f t="shared" si="22"/>
        <v>271</v>
      </c>
      <c r="P71" s="14">
        <f t="shared" si="23"/>
        <v>274</v>
      </c>
      <c r="Q71" s="14">
        <f t="shared" si="24"/>
        <v>261</v>
      </c>
      <c r="R71" s="85">
        <f t="shared" si="38"/>
        <v>-4.7445255474452552E-2</v>
      </c>
      <c r="S71" s="85">
        <f t="shared" si="39"/>
        <v>-4.7445255474452552E-2</v>
      </c>
      <c r="T71" s="84" t="s">
        <v>344</v>
      </c>
      <c r="U71" s="85" t="e">
        <f t="shared" si="37"/>
        <v>#DIV/0!</v>
      </c>
      <c r="V71" s="86"/>
    </row>
    <row r="72" spans="1:22" ht="15" customHeight="1" x14ac:dyDescent="0.2">
      <c r="A72" s="12" t="s">
        <v>4</v>
      </c>
      <c r="B72" s="14">
        <f t="shared" si="36"/>
        <v>1293</v>
      </c>
      <c r="C72" s="14">
        <f t="shared" si="10"/>
        <v>1362</v>
      </c>
      <c r="D72" s="14">
        <f t="shared" si="11"/>
        <v>1370</v>
      </c>
      <c r="E72" s="14">
        <f t="shared" si="12"/>
        <v>1452</v>
      </c>
      <c r="F72" s="14">
        <f t="shared" si="13"/>
        <v>1504</v>
      </c>
      <c r="G72" s="14">
        <f t="shared" si="14"/>
        <v>1594</v>
      </c>
      <c r="H72" s="14">
        <f t="shared" si="15"/>
        <v>1655</v>
      </c>
      <c r="I72" s="14">
        <f t="shared" si="16"/>
        <v>1728</v>
      </c>
      <c r="J72" s="14">
        <f t="shared" si="17"/>
        <v>1813</v>
      </c>
      <c r="K72" s="14">
        <f t="shared" si="18"/>
        <v>1884</v>
      </c>
      <c r="L72" s="14">
        <f t="shared" si="19"/>
        <v>1969</v>
      </c>
      <c r="M72" s="14">
        <f t="shared" si="20"/>
        <v>2003</v>
      </c>
      <c r="N72" s="14">
        <f t="shared" si="21"/>
        <v>2037</v>
      </c>
      <c r="O72" s="14">
        <f t="shared" si="22"/>
        <v>2058</v>
      </c>
      <c r="P72" s="14">
        <f t="shared" si="23"/>
        <v>2084</v>
      </c>
      <c r="Q72" s="14">
        <f t="shared" si="24"/>
        <v>2098</v>
      </c>
      <c r="R72" s="85">
        <f t="shared" si="38"/>
        <v>6.7178502879079449E-3</v>
      </c>
      <c r="S72" s="85">
        <f t="shared" si="39"/>
        <v>6.5515490096495599E-2</v>
      </c>
      <c r="T72" s="84" t="s">
        <v>344</v>
      </c>
      <c r="U72" s="85" t="e">
        <f t="shared" si="37"/>
        <v>#DIV/0!</v>
      </c>
      <c r="V72" s="86"/>
    </row>
    <row r="73" spans="1:22" ht="15" customHeight="1" x14ac:dyDescent="0.2">
      <c r="A73" s="12" t="s">
        <v>5</v>
      </c>
      <c r="B73" s="14">
        <f t="shared" si="36"/>
        <v>2405</v>
      </c>
      <c r="C73" s="14">
        <f t="shared" si="10"/>
        <v>2427</v>
      </c>
      <c r="D73" s="14">
        <f t="shared" si="11"/>
        <v>2466</v>
      </c>
      <c r="E73" s="14">
        <f t="shared" si="12"/>
        <v>2620</v>
      </c>
      <c r="F73" s="14">
        <f t="shared" si="13"/>
        <v>2667</v>
      </c>
      <c r="G73" s="14">
        <f t="shared" si="14"/>
        <v>2770</v>
      </c>
      <c r="H73" s="14">
        <f t="shared" si="15"/>
        <v>2943</v>
      </c>
      <c r="I73" s="14">
        <f t="shared" si="16"/>
        <v>3077</v>
      </c>
      <c r="J73" s="14">
        <f t="shared" si="17"/>
        <v>3196</v>
      </c>
      <c r="K73" s="14">
        <f t="shared" si="18"/>
        <v>3302</v>
      </c>
      <c r="L73" s="14">
        <f t="shared" si="19"/>
        <v>3320</v>
      </c>
      <c r="M73" s="14">
        <f t="shared" si="20"/>
        <v>3402</v>
      </c>
      <c r="N73" s="14">
        <f t="shared" si="21"/>
        <v>3363</v>
      </c>
      <c r="O73" s="14">
        <f t="shared" si="22"/>
        <v>3321</v>
      </c>
      <c r="P73" s="14">
        <f t="shared" si="23"/>
        <v>3275</v>
      </c>
      <c r="Q73" s="14">
        <f t="shared" si="24"/>
        <v>3186</v>
      </c>
      <c r="R73" s="85">
        <f t="shared" si="38"/>
        <v>-2.7175572519083979E-2</v>
      </c>
      <c r="S73" s="85">
        <f t="shared" si="39"/>
        <v>-4.0361445783132499E-2</v>
      </c>
      <c r="T73" s="84" t="s">
        <v>344</v>
      </c>
      <c r="U73" s="85" t="e">
        <f t="shared" si="37"/>
        <v>#DIV/0!</v>
      </c>
      <c r="V73" s="86"/>
    </row>
    <row r="74" spans="1:22" ht="15" customHeight="1" x14ac:dyDescent="0.2">
      <c r="A74" s="12" t="s">
        <v>124</v>
      </c>
      <c r="B74" s="14">
        <f t="shared" si="36"/>
        <v>1891</v>
      </c>
      <c r="C74" s="14">
        <f t="shared" si="10"/>
        <v>1912</v>
      </c>
      <c r="D74" s="14">
        <f t="shared" si="11"/>
        <v>1979</v>
      </c>
      <c r="E74" s="14">
        <f t="shared" si="12"/>
        <v>2177</v>
      </c>
      <c r="F74" s="14">
        <f t="shared" si="13"/>
        <v>2214</v>
      </c>
      <c r="G74" s="14">
        <f t="shared" si="14"/>
        <v>2330</v>
      </c>
      <c r="H74" s="14">
        <f t="shared" si="15"/>
        <v>2484</v>
      </c>
      <c r="I74" s="14">
        <f t="shared" si="16"/>
        <v>2567</v>
      </c>
      <c r="J74" s="14">
        <f t="shared" si="17"/>
        <v>2666</v>
      </c>
      <c r="K74" s="14">
        <f t="shared" si="18"/>
        <v>2800</v>
      </c>
      <c r="L74" s="14">
        <f t="shared" si="19"/>
        <v>2879</v>
      </c>
      <c r="M74" s="14">
        <f t="shared" si="20"/>
        <v>2827</v>
      </c>
      <c r="N74" s="14">
        <f t="shared" si="21"/>
        <v>2927</v>
      </c>
      <c r="O74" s="14">
        <f t="shared" si="22"/>
        <v>2966</v>
      </c>
      <c r="P74" s="14">
        <f t="shared" si="23"/>
        <v>2936</v>
      </c>
      <c r="Q74" s="14">
        <f t="shared" si="24"/>
        <v>2865</v>
      </c>
      <c r="R74" s="85">
        <f t="shared" si="38"/>
        <v>-2.4182561307901862E-2</v>
      </c>
      <c r="S74" s="85">
        <f t="shared" si="39"/>
        <v>-4.8627995831885817E-3</v>
      </c>
      <c r="T74" s="84" t="s">
        <v>344</v>
      </c>
      <c r="U74" s="85" t="e">
        <f t="shared" si="37"/>
        <v>#DIV/0!</v>
      </c>
      <c r="V74" s="86"/>
    </row>
    <row r="75" spans="1:22" ht="15" customHeight="1" x14ac:dyDescent="0.2">
      <c r="A75" s="12" t="s">
        <v>125</v>
      </c>
      <c r="B75" s="14">
        <f t="shared" si="36"/>
        <v>53</v>
      </c>
      <c r="C75" s="14">
        <f t="shared" si="10"/>
        <v>65</v>
      </c>
      <c r="D75" s="14">
        <f t="shared" si="11"/>
        <v>76</v>
      </c>
      <c r="E75" s="14">
        <f t="shared" si="12"/>
        <v>70</v>
      </c>
      <c r="F75" s="14">
        <f t="shared" si="13"/>
        <v>73</v>
      </c>
      <c r="G75" s="14">
        <f t="shared" si="14"/>
        <v>81</v>
      </c>
      <c r="H75" s="14">
        <f t="shared" si="15"/>
        <v>73</v>
      </c>
      <c r="I75" s="14">
        <f t="shared" si="16"/>
        <v>75</v>
      </c>
      <c r="J75" s="14">
        <f t="shared" si="17"/>
        <v>75</v>
      </c>
      <c r="K75" s="14">
        <f t="shared" si="18"/>
        <v>81</v>
      </c>
      <c r="L75" s="14">
        <f t="shared" si="19"/>
        <v>78</v>
      </c>
      <c r="M75" s="14">
        <f t="shared" si="20"/>
        <v>83</v>
      </c>
      <c r="N75" s="14">
        <f t="shared" si="21"/>
        <v>98</v>
      </c>
      <c r="O75" s="14">
        <f t="shared" si="22"/>
        <v>96</v>
      </c>
      <c r="P75" s="14">
        <f t="shared" si="23"/>
        <v>95</v>
      </c>
      <c r="Q75" s="14">
        <f t="shared" si="24"/>
        <v>96</v>
      </c>
      <c r="R75" s="85">
        <f t="shared" si="38"/>
        <v>1.0526315789473717E-2</v>
      </c>
      <c r="S75" s="85">
        <f t="shared" si="39"/>
        <v>0.23076923076923084</v>
      </c>
      <c r="T75" s="84" t="s">
        <v>344</v>
      </c>
      <c r="U75" s="85" t="e">
        <f t="shared" si="37"/>
        <v>#DIV/0!</v>
      </c>
      <c r="V75" s="86"/>
    </row>
    <row r="76" spans="1:22" ht="15" customHeight="1" x14ac:dyDescent="0.2">
      <c r="A76" s="12" t="s">
        <v>126</v>
      </c>
      <c r="B76" s="14">
        <f t="shared" si="36"/>
        <v>9120</v>
      </c>
      <c r="C76" s="14">
        <f t="shared" si="10"/>
        <v>9313</v>
      </c>
      <c r="D76" s="14">
        <f t="shared" si="11"/>
        <v>9529</v>
      </c>
      <c r="E76" s="14">
        <f t="shared" si="12"/>
        <v>10281</v>
      </c>
      <c r="F76" s="14">
        <f t="shared" si="13"/>
        <v>10849</v>
      </c>
      <c r="G76" s="14">
        <f t="shared" si="14"/>
        <v>11499</v>
      </c>
      <c r="H76" s="14">
        <f t="shared" si="15"/>
        <v>12359</v>
      </c>
      <c r="I76" s="14">
        <f t="shared" si="16"/>
        <v>12884</v>
      </c>
      <c r="J76" s="14">
        <f t="shared" si="17"/>
        <v>13530</v>
      </c>
      <c r="K76" s="14">
        <f t="shared" si="18"/>
        <v>14072</v>
      </c>
      <c r="L76" s="14">
        <f t="shared" si="19"/>
        <v>14724</v>
      </c>
      <c r="M76" s="14">
        <f t="shared" si="20"/>
        <v>15803</v>
      </c>
      <c r="N76" s="14">
        <f t="shared" si="21"/>
        <v>17062</v>
      </c>
      <c r="O76" s="14">
        <f t="shared" si="22"/>
        <v>17744</v>
      </c>
      <c r="P76" s="14">
        <f t="shared" si="23"/>
        <v>18213</v>
      </c>
      <c r="Q76" s="14">
        <f t="shared" si="24"/>
        <v>17483</v>
      </c>
      <c r="R76" s="85">
        <f t="shared" si="38"/>
        <v>-4.0081260638005767E-2</v>
      </c>
      <c r="S76" s="85">
        <f t="shared" si="39"/>
        <v>0.18738114642760118</v>
      </c>
      <c r="T76" s="84" t="s">
        <v>345</v>
      </c>
      <c r="U76" s="85" t="e">
        <f t="shared" ref="U76:U77" si="40">Q76/$Y$1</f>
        <v>#DIV/0!</v>
      </c>
      <c r="V76" s="86"/>
    </row>
    <row r="77" spans="1:22" ht="15" customHeight="1" x14ac:dyDescent="0.2">
      <c r="A77" s="12" t="s">
        <v>8</v>
      </c>
      <c r="B77" s="14">
        <f t="shared" si="36"/>
        <v>5389</v>
      </c>
      <c r="C77" s="14">
        <f t="shared" si="10"/>
        <v>5523</v>
      </c>
      <c r="D77" s="14">
        <f t="shared" si="11"/>
        <v>5876</v>
      </c>
      <c r="E77" s="14">
        <f t="shared" si="12"/>
        <v>6343</v>
      </c>
      <c r="F77" s="14">
        <f t="shared" si="13"/>
        <v>6614</v>
      </c>
      <c r="G77" s="14">
        <f t="shared" si="14"/>
        <v>7335</v>
      </c>
      <c r="H77" s="14">
        <f t="shared" si="15"/>
        <v>8129</v>
      </c>
      <c r="I77" s="14">
        <f t="shared" si="16"/>
        <v>9111</v>
      </c>
      <c r="J77" s="14">
        <f t="shared" si="17"/>
        <v>9952</v>
      </c>
      <c r="K77" s="14">
        <f t="shared" si="18"/>
        <v>10735</v>
      </c>
      <c r="L77" s="14">
        <f t="shared" si="19"/>
        <v>11614</v>
      </c>
      <c r="M77" s="14">
        <f t="shared" si="20"/>
        <v>12586</v>
      </c>
      <c r="N77" s="14">
        <f t="shared" si="21"/>
        <v>13307</v>
      </c>
      <c r="O77" s="14">
        <f t="shared" si="22"/>
        <v>13880</v>
      </c>
      <c r="P77" s="14">
        <f t="shared" si="23"/>
        <v>14426</v>
      </c>
      <c r="Q77" s="14">
        <f t="shared" si="24"/>
        <v>14783</v>
      </c>
      <c r="R77" s="85">
        <f t="shared" si="38"/>
        <v>2.4746984611118794E-2</v>
      </c>
      <c r="S77" s="85">
        <f t="shared" si="39"/>
        <v>0.27286034096779743</v>
      </c>
      <c r="T77" s="84" t="s">
        <v>345</v>
      </c>
      <c r="U77" s="85" t="e">
        <f t="shared" si="40"/>
        <v>#DIV/0!</v>
      </c>
      <c r="V77" s="86"/>
    </row>
    <row r="78" spans="1:22" ht="15" customHeight="1" x14ac:dyDescent="0.2">
      <c r="A78" s="12" t="s">
        <v>6</v>
      </c>
      <c r="B78" s="14">
        <f t="shared" si="36"/>
        <v>2522</v>
      </c>
      <c r="C78" s="14">
        <f t="shared" si="10"/>
        <v>2567</v>
      </c>
      <c r="D78" s="14">
        <f t="shared" si="11"/>
        <v>2685</v>
      </c>
      <c r="E78" s="14">
        <f t="shared" si="12"/>
        <v>2895</v>
      </c>
      <c r="F78" s="14">
        <f t="shared" si="13"/>
        <v>2961</v>
      </c>
      <c r="G78" s="14">
        <f t="shared" si="14"/>
        <v>3157</v>
      </c>
      <c r="H78" s="14">
        <f t="shared" si="15"/>
        <v>3416</v>
      </c>
      <c r="I78" s="14">
        <f t="shared" si="16"/>
        <v>3647</v>
      </c>
      <c r="J78" s="14">
        <f t="shared" si="17"/>
        <v>3788</v>
      </c>
      <c r="K78" s="14">
        <f t="shared" si="18"/>
        <v>3940</v>
      </c>
      <c r="L78" s="14">
        <f t="shared" si="19"/>
        <v>4009</v>
      </c>
      <c r="M78" s="14">
        <f t="shared" si="20"/>
        <v>4110</v>
      </c>
      <c r="N78" s="14">
        <f t="shared" si="21"/>
        <v>4146</v>
      </c>
      <c r="O78" s="14">
        <f t="shared" si="22"/>
        <v>4153</v>
      </c>
      <c r="P78" s="14">
        <f t="shared" si="23"/>
        <v>4174</v>
      </c>
      <c r="Q78" s="14">
        <f t="shared" si="24"/>
        <v>4234</v>
      </c>
      <c r="R78" s="85">
        <f t="shared" si="38"/>
        <v>1.4374700527072459E-2</v>
      </c>
      <c r="S78" s="85">
        <f t="shared" si="39"/>
        <v>5.6123721626340828E-2</v>
      </c>
      <c r="T78" s="84" t="s">
        <v>344</v>
      </c>
      <c r="U78" s="85" t="e">
        <f>Q78/$Y$2</f>
        <v>#DIV/0!</v>
      </c>
      <c r="V78" s="86"/>
    </row>
    <row r="79" spans="1:22" ht="15" customHeight="1" x14ac:dyDescent="0.2">
      <c r="A79" s="12" t="s">
        <v>127</v>
      </c>
      <c r="B79" s="14">
        <f t="shared" si="36"/>
        <v>5606</v>
      </c>
      <c r="C79" s="14">
        <f t="shared" si="10"/>
        <v>6359</v>
      </c>
      <c r="D79" s="14">
        <f t="shared" si="11"/>
        <v>7181</v>
      </c>
      <c r="E79" s="14">
        <f t="shared" si="12"/>
        <v>8546</v>
      </c>
      <c r="F79" s="14">
        <f t="shared" si="13"/>
        <v>9953</v>
      </c>
      <c r="G79" s="14">
        <f t="shared" si="14"/>
        <v>11481</v>
      </c>
      <c r="H79" s="14">
        <f t="shared" si="15"/>
        <v>13872</v>
      </c>
      <c r="I79" s="14">
        <f t="shared" si="16"/>
        <v>15361</v>
      </c>
      <c r="J79" s="14">
        <f t="shared" si="17"/>
        <v>16210</v>
      </c>
      <c r="K79" s="14">
        <f t="shared" si="18"/>
        <v>17055</v>
      </c>
      <c r="L79" s="14">
        <f t="shared" si="19"/>
        <v>17923</v>
      </c>
      <c r="M79" s="14">
        <f t="shared" si="20"/>
        <v>19478</v>
      </c>
      <c r="N79" s="14">
        <f t="shared" si="21"/>
        <v>21252</v>
      </c>
      <c r="O79" s="14">
        <f t="shared" si="22"/>
        <v>23275</v>
      </c>
      <c r="P79" s="14">
        <f t="shared" si="23"/>
        <v>25114</v>
      </c>
      <c r="Q79" s="14">
        <f t="shared" si="24"/>
        <v>26344</v>
      </c>
      <c r="R79" s="85">
        <f t="shared" si="38"/>
        <v>4.8976666401210567E-2</v>
      </c>
      <c r="S79" s="85">
        <f t="shared" si="39"/>
        <v>0.46984321821123687</v>
      </c>
      <c r="T79" s="84" t="s">
        <v>345</v>
      </c>
      <c r="U79" s="85" t="e">
        <f t="shared" ref="U79:U81" si="41">Q79/$Y$1</f>
        <v>#DIV/0!</v>
      </c>
      <c r="V79" s="86"/>
    </row>
    <row r="80" spans="1:22" ht="15" customHeight="1" x14ac:dyDescent="0.2">
      <c r="A80" s="12" t="s">
        <v>128</v>
      </c>
      <c r="B80" s="14">
        <f t="shared" si="36"/>
        <v>11464</v>
      </c>
      <c r="C80" s="14">
        <f t="shared" si="10"/>
        <v>11514</v>
      </c>
      <c r="D80" s="14">
        <f t="shared" si="11"/>
        <v>11657</v>
      </c>
      <c r="E80" s="14">
        <f t="shared" si="12"/>
        <v>12079</v>
      </c>
      <c r="F80" s="14">
        <f t="shared" si="13"/>
        <v>12178</v>
      </c>
      <c r="G80" s="14">
        <f t="shared" si="14"/>
        <v>12472</v>
      </c>
      <c r="H80" s="14">
        <f t="shared" si="15"/>
        <v>13092</v>
      </c>
      <c r="I80" s="14">
        <f t="shared" si="16"/>
        <v>13819</v>
      </c>
      <c r="J80" s="14">
        <f t="shared" si="17"/>
        <v>14790</v>
      </c>
      <c r="K80" s="14">
        <f t="shared" si="18"/>
        <v>15858</v>
      </c>
      <c r="L80" s="14">
        <f t="shared" si="19"/>
        <v>17228</v>
      </c>
      <c r="M80" s="14">
        <f t="shared" si="20"/>
        <v>17962</v>
      </c>
      <c r="N80" s="14">
        <f t="shared" si="21"/>
        <v>18113</v>
      </c>
      <c r="O80" s="14">
        <f t="shared" si="22"/>
        <v>18646</v>
      </c>
      <c r="P80" s="14">
        <f t="shared" si="23"/>
        <v>19004</v>
      </c>
      <c r="Q80" s="14">
        <f t="shared" si="24"/>
        <v>18202</v>
      </c>
      <c r="R80" s="85">
        <f t="shared" si="38"/>
        <v>-4.2201641759629593E-2</v>
      </c>
      <c r="S80" s="85">
        <f t="shared" si="39"/>
        <v>5.6535871836545182E-2</v>
      </c>
      <c r="T80" s="84" t="s">
        <v>345</v>
      </c>
      <c r="U80" s="85" t="e">
        <f t="shared" si="41"/>
        <v>#DIV/0!</v>
      </c>
      <c r="V80" s="86"/>
    </row>
    <row r="81" spans="1:22" ht="15" customHeight="1" x14ac:dyDescent="0.2">
      <c r="A81" s="12" t="s">
        <v>9</v>
      </c>
      <c r="B81" s="14">
        <f t="shared" si="36"/>
        <v>4844</v>
      </c>
      <c r="C81" s="14">
        <f t="shared" si="10"/>
        <v>4940</v>
      </c>
      <c r="D81" s="14">
        <f t="shared" si="11"/>
        <v>5088</v>
      </c>
      <c r="E81" s="14">
        <f t="shared" si="12"/>
        <v>5356</v>
      </c>
      <c r="F81" s="14">
        <f t="shared" si="13"/>
        <v>5467</v>
      </c>
      <c r="G81" s="14">
        <f t="shared" si="14"/>
        <v>5702</v>
      </c>
      <c r="H81" s="14">
        <f t="shared" si="15"/>
        <v>6016</v>
      </c>
      <c r="I81" s="14">
        <f t="shared" si="16"/>
        <v>6195</v>
      </c>
      <c r="J81" s="14">
        <f t="shared" si="17"/>
        <v>6309</v>
      </c>
      <c r="K81" s="14">
        <f t="shared" si="18"/>
        <v>6451</v>
      </c>
      <c r="L81" s="14">
        <f t="shared" si="19"/>
        <v>6579</v>
      </c>
      <c r="M81" s="14">
        <f t="shared" si="20"/>
        <v>6766</v>
      </c>
      <c r="N81" s="14">
        <f t="shared" si="21"/>
        <v>6880</v>
      </c>
      <c r="O81" s="14">
        <f t="shared" si="22"/>
        <v>6920</v>
      </c>
      <c r="P81" s="14">
        <f t="shared" si="23"/>
        <v>7062</v>
      </c>
      <c r="Q81" s="14">
        <f t="shared" si="24"/>
        <v>6948</v>
      </c>
      <c r="R81" s="85">
        <f t="shared" si="38"/>
        <v>-1.6142735768904015E-2</v>
      </c>
      <c r="S81" s="85">
        <f t="shared" si="39"/>
        <v>5.6087551299589533E-2</v>
      </c>
      <c r="T81" s="84" t="s">
        <v>345</v>
      </c>
      <c r="U81" s="85" t="e">
        <f t="shared" si="41"/>
        <v>#DIV/0!</v>
      </c>
      <c r="V81" s="86"/>
    </row>
    <row r="82" spans="1:22" ht="15" customHeight="1" x14ac:dyDescent="0.2">
      <c r="A82" s="12" t="s">
        <v>129</v>
      </c>
      <c r="B82" s="14">
        <f t="shared" si="36"/>
        <v>132</v>
      </c>
      <c r="C82" s="14">
        <f t="shared" si="10"/>
        <v>147</v>
      </c>
      <c r="D82" s="14">
        <f t="shared" si="11"/>
        <v>179</v>
      </c>
      <c r="E82" s="14">
        <f t="shared" si="12"/>
        <v>203</v>
      </c>
      <c r="F82" s="14">
        <f t="shared" si="13"/>
        <v>211</v>
      </c>
      <c r="G82" s="14">
        <f t="shared" si="14"/>
        <v>229</v>
      </c>
      <c r="H82" s="14">
        <f t="shared" si="15"/>
        <v>237</v>
      </c>
      <c r="I82" s="14">
        <f t="shared" si="16"/>
        <v>242</v>
      </c>
      <c r="J82" s="14">
        <f t="shared" si="17"/>
        <v>234</v>
      </c>
      <c r="K82" s="14">
        <f t="shared" si="18"/>
        <v>243</v>
      </c>
      <c r="L82" s="14">
        <f t="shared" si="19"/>
        <v>237</v>
      </c>
      <c r="M82" s="14">
        <f t="shared" si="20"/>
        <v>250</v>
      </c>
      <c r="N82" s="14">
        <f t="shared" si="21"/>
        <v>243</v>
      </c>
      <c r="O82" s="14">
        <f t="shared" si="22"/>
        <v>247</v>
      </c>
      <c r="P82" s="14">
        <f t="shared" si="23"/>
        <v>260</v>
      </c>
      <c r="Q82" s="14">
        <f t="shared" si="24"/>
        <v>255</v>
      </c>
      <c r="R82" s="85">
        <f t="shared" si="38"/>
        <v>-1.9230769230769273E-2</v>
      </c>
      <c r="S82" s="85">
        <f t="shared" si="39"/>
        <v>7.5949367088607556E-2</v>
      </c>
      <c r="T82" s="84" t="s">
        <v>344</v>
      </c>
      <c r="U82" s="85" t="e">
        <f>Q82/$Y$2</f>
        <v>#DIV/0!</v>
      </c>
      <c r="V82" s="86"/>
    </row>
    <row r="83" spans="1:22" ht="20.25" customHeight="1" x14ac:dyDescent="0.25">
      <c r="A83" s="56" t="s">
        <v>37</v>
      </c>
      <c r="B83" s="14">
        <f t="shared" si="36"/>
        <v>341642</v>
      </c>
      <c r="C83" s="14">
        <f t="shared" si="10"/>
        <v>352657</v>
      </c>
      <c r="D83" s="14">
        <f t="shared" si="11"/>
        <v>364331</v>
      </c>
      <c r="E83" s="14">
        <f t="shared" si="12"/>
        <v>390064</v>
      </c>
      <c r="F83" s="14">
        <f t="shared" si="13"/>
        <v>406886</v>
      </c>
      <c r="G83" s="14">
        <f t="shared" si="14"/>
        <v>429549</v>
      </c>
      <c r="H83" s="14">
        <f t="shared" si="15"/>
        <v>459688</v>
      </c>
      <c r="I83" s="14">
        <f t="shared" si="16"/>
        <v>487097</v>
      </c>
      <c r="J83" s="14">
        <f t="shared" si="17"/>
        <v>510537</v>
      </c>
      <c r="K83" s="14">
        <f t="shared" si="18"/>
        <v>533918</v>
      </c>
      <c r="L83" s="14">
        <f t="shared" si="19"/>
        <v>558321</v>
      </c>
      <c r="M83" s="14">
        <f t="shared" si="20"/>
        <v>584929</v>
      </c>
      <c r="N83" s="14">
        <f t="shared" si="21"/>
        <v>607963</v>
      </c>
      <c r="O83" s="14">
        <f t="shared" si="22"/>
        <v>627282</v>
      </c>
      <c r="P83" s="14">
        <f t="shared" si="23"/>
        <v>643716</v>
      </c>
      <c r="Q83" s="14">
        <f t="shared" si="24"/>
        <v>631129</v>
      </c>
      <c r="R83" s="27">
        <f t="shared" si="38"/>
        <v>-1.9553654095905593E-2</v>
      </c>
      <c r="S83" s="27">
        <f t="shared" si="39"/>
        <v>0.13040526865369562</v>
      </c>
      <c r="T83" s="87"/>
      <c r="V83" s="86"/>
    </row>
    <row r="84" spans="1:22" x14ac:dyDescent="0.2">
      <c r="S84" s="85"/>
      <c r="U84" s="40"/>
      <c r="V84" s="86"/>
    </row>
    <row r="85" spans="1:22" x14ac:dyDescent="0.2">
      <c r="C85" s="12">
        <v>20061</v>
      </c>
      <c r="D85" s="12">
        <v>20071</v>
      </c>
      <c r="E85" s="12">
        <v>20081</v>
      </c>
      <c r="F85" s="12">
        <v>20091</v>
      </c>
      <c r="G85" s="12">
        <v>20101</v>
      </c>
      <c r="H85" s="12">
        <v>20111</v>
      </c>
      <c r="I85" s="12">
        <v>20121</v>
      </c>
      <c r="J85" s="12">
        <v>20131</v>
      </c>
      <c r="K85" s="12">
        <v>20141</v>
      </c>
      <c r="L85" s="12">
        <v>20151</v>
      </c>
      <c r="M85" s="12">
        <v>20161</v>
      </c>
      <c r="N85" s="12">
        <v>20171</v>
      </c>
      <c r="O85" s="12">
        <v>20181</v>
      </c>
      <c r="P85" s="12">
        <v>20191</v>
      </c>
      <c r="Q85" s="12">
        <v>20201</v>
      </c>
      <c r="R85" s="81">
        <v>20211</v>
      </c>
      <c r="S85" s="108"/>
      <c r="T85" s="12"/>
    </row>
    <row r="86" spans="1:22" x14ac:dyDescent="0.2">
      <c r="C86" s="146">
        <v>4.1666666666666664E-2</v>
      </c>
      <c r="D86" s="146">
        <v>4.1666666666666664E-2</v>
      </c>
      <c r="E86" s="146">
        <v>4.1666666666666664E-2</v>
      </c>
      <c r="F86" s="146">
        <v>4.1666666666666664E-2</v>
      </c>
      <c r="G86" s="146">
        <v>4.1666666666666664E-2</v>
      </c>
      <c r="H86" s="146">
        <v>4.1666666666666664E-2</v>
      </c>
      <c r="I86" s="146">
        <v>4.1666666666666664E-2</v>
      </c>
      <c r="J86" s="146">
        <v>4.1666666666666664E-2</v>
      </c>
      <c r="K86" s="146">
        <v>4.1666666666666664E-2</v>
      </c>
      <c r="L86" s="146">
        <v>4.1666666666666664E-2</v>
      </c>
      <c r="M86" s="146">
        <v>4.1666666666666664E-2</v>
      </c>
      <c r="N86" s="146">
        <v>4.1666666666666664E-2</v>
      </c>
      <c r="O86" s="146">
        <v>4.1666666666666664E-2</v>
      </c>
      <c r="P86" s="146">
        <v>4.1666666666666664E-2</v>
      </c>
      <c r="Q86" s="146">
        <v>4.1666666666666664E-2</v>
      </c>
      <c r="R86" s="147">
        <v>4.1666666666666664E-2</v>
      </c>
      <c r="S86" s="108"/>
      <c r="T86" s="12"/>
    </row>
    <row r="87" spans="1:22" x14ac:dyDescent="0.2">
      <c r="C87" s="12" t="s">
        <v>39</v>
      </c>
      <c r="D87" s="12" t="s">
        <v>39</v>
      </c>
      <c r="E87" s="12" t="s">
        <v>39</v>
      </c>
      <c r="F87" s="12" t="s">
        <v>39</v>
      </c>
      <c r="G87" s="12" t="s">
        <v>39</v>
      </c>
      <c r="H87" s="12" t="s">
        <v>39</v>
      </c>
      <c r="I87" s="12" t="s">
        <v>39</v>
      </c>
      <c r="J87" s="12" t="s">
        <v>39</v>
      </c>
      <c r="K87" s="12" t="s">
        <v>39</v>
      </c>
      <c r="L87" s="12" t="s">
        <v>39</v>
      </c>
      <c r="M87" s="12" t="s">
        <v>39</v>
      </c>
      <c r="N87" s="12" t="s">
        <v>39</v>
      </c>
      <c r="O87" s="12" t="s">
        <v>39</v>
      </c>
      <c r="P87" s="12" t="s">
        <v>39</v>
      </c>
      <c r="Q87" s="12" t="s">
        <v>39</v>
      </c>
      <c r="R87" s="81" t="s">
        <v>39</v>
      </c>
      <c r="S87" s="108"/>
      <c r="T87" s="12"/>
    </row>
    <row r="88" spans="1:22" x14ac:dyDescent="0.2">
      <c r="A88" s="12" t="s">
        <v>442</v>
      </c>
      <c r="B88" s="12" t="s">
        <v>485</v>
      </c>
      <c r="C88" s="12">
        <v>539</v>
      </c>
      <c r="D88" s="12">
        <v>577</v>
      </c>
      <c r="E88" s="12">
        <v>604</v>
      </c>
      <c r="F88" s="12">
        <v>656</v>
      </c>
      <c r="G88" s="12">
        <v>651</v>
      </c>
      <c r="H88" s="12">
        <v>692</v>
      </c>
      <c r="I88" s="12">
        <v>746</v>
      </c>
      <c r="J88" s="12">
        <v>795</v>
      </c>
      <c r="K88" s="12">
        <v>801</v>
      </c>
      <c r="L88" s="12">
        <v>808</v>
      </c>
      <c r="M88" s="12">
        <v>808</v>
      </c>
      <c r="N88" s="12">
        <v>815</v>
      </c>
      <c r="O88" s="12">
        <v>802</v>
      </c>
      <c r="P88" s="12">
        <v>795</v>
      </c>
      <c r="Q88" s="12">
        <v>813</v>
      </c>
      <c r="R88" s="81">
        <v>826</v>
      </c>
      <c r="S88" s="108"/>
      <c r="T88" s="12"/>
    </row>
    <row r="89" spans="1:22" x14ac:dyDescent="0.2">
      <c r="B89" s="12" t="s">
        <v>486</v>
      </c>
      <c r="C89" s="12">
        <v>427</v>
      </c>
      <c r="D89" s="12">
        <v>463</v>
      </c>
      <c r="E89" s="12">
        <v>446</v>
      </c>
      <c r="F89" s="12">
        <v>481</v>
      </c>
      <c r="G89" s="12">
        <v>520</v>
      </c>
      <c r="H89" s="12">
        <v>590</v>
      </c>
      <c r="I89" s="12">
        <v>645</v>
      </c>
      <c r="J89" s="12">
        <v>685</v>
      </c>
      <c r="K89" s="12">
        <v>714</v>
      </c>
      <c r="L89" s="12">
        <v>706</v>
      </c>
      <c r="M89" s="12">
        <v>706</v>
      </c>
      <c r="N89" s="12">
        <v>709</v>
      </c>
      <c r="O89" s="12">
        <v>762</v>
      </c>
      <c r="P89" s="12">
        <v>759</v>
      </c>
      <c r="Q89" s="12">
        <v>755</v>
      </c>
      <c r="R89" s="81">
        <v>757</v>
      </c>
      <c r="S89" s="108"/>
      <c r="T89" s="12"/>
    </row>
    <row r="90" spans="1:22" x14ac:dyDescent="0.2">
      <c r="B90" s="12" t="s">
        <v>487</v>
      </c>
      <c r="C90" s="12">
        <v>6386</v>
      </c>
      <c r="D90" s="12">
        <v>6637</v>
      </c>
      <c r="E90" s="12">
        <v>7037</v>
      </c>
      <c r="F90" s="12">
        <v>7525</v>
      </c>
      <c r="G90" s="12">
        <v>7858</v>
      </c>
      <c r="H90" s="12">
        <v>8350</v>
      </c>
      <c r="I90" s="12">
        <v>8870</v>
      </c>
      <c r="J90" s="12">
        <v>9527</v>
      </c>
      <c r="K90" s="12">
        <v>9999</v>
      </c>
      <c r="L90" s="12">
        <v>10498</v>
      </c>
      <c r="M90" s="12">
        <v>10901</v>
      </c>
      <c r="N90" s="12">
        <v>11206</v>
      </c>
      <c r="O90" s="12">
        <v>11466</v>
      </c>
      <c r="P90" s="12">
        <v>11736</v>
      </c>
      <c r="Q90" s="12">
        <v>12034</v>
      </c>
      <c r="R90" s="81">
        <v>12452</v>
      </c>
      <c r="S90" s="108"/>
      <c r="T90" s="12"/>
    </row>
    <row r="91" spans="1:22" x14ac:dyDescent="0.2">
      <c r="B91" s="12" t="s">
        <v>488</v>
      </c>
      <c r="C91" s="12">
        <v>6615</v>
      </c>
      <c r="D91" s="12">
        <v>6912</v>
      </c>
      <c r="E91" s="12">
        <v>7062</v>
      </c>
      <c r="F91" s="12">
        <v>7533</v>
      </c>
      <c r="G91" s="12">
        <v>8072</v>
      </c>
      <c r="H91" s="12">
        <v>8738</v>
      </c>
      <c r="I91" s="12">
        <v>9409</v>
      </c>
      <c r="J91" s="12">
        <v>9835</v>
      </c>
      <c r="K91" s="12">
        <v>10147</v>
      </c>
      <c r="L91" s="12">
        <v>10574</v>
      </c>
      <c r="M91" s="12">
        <v>11038</v>
      </c>
      <c r="N91" s="12">
        <v>11760</v>
      </c>
      <c r="O91" s="12">
        <v>12293</v>
      </c>
      <c r="P91" s="12">
        <v>12755</v>
      </c>
      <c r="Q91" s="12">
        <v>13022</v>
      </c>
      <c r="R91" s="81">
        <v>12647</v>
      </c>
      <c r="S91" s="108"/>
      <c r="T91" s="12"/>
    </row>
    <row r="92" spans="1:22" x14ac:dyDescent="0.2">
      <c r="B92" s="12" t="s">
        <v>489</v>
      </c>
      <c r="C92" s="12">
        <v>1584</v>
      </c>
      <c r="D92" s="12">
        <v>1685</v>
      </c>
      <c r="E92" s="12">
        <v>1827</v>
      </c>
      <c r="F92" s="12">
        <v>1992</v>
      </c>
      <c r="G92" s="12">
        <v>2401</v>
      </c>
      <c r="H92" s="12">
        <v>2944</v>
      </c>
      <c r="I92" s="12">
        <v>2968</v>
      </c>
      <c r="J92" s="12">
        <v>2608</v>
      </c>
      <c r="K92" s="12">
        <v>2800</v>
      </c>
      <c r="L92" s="12">
        <v>2896</v>
      </c>
      <c r="M92" s="12">
        <v>2985</v>
      </c>
      <c r="N92" s="12">
        <v>3031</v>
      </c>
      <c r="O92" s="12">
        <v>2981</v>
      </c>
      <c r="P92" s="12">
        <v>2939</v>
      </c>
      <c r="Q92" s="12">
        <v>2994</v>
      </c>
      <c r="R92" s="81">
        <v>3023</v>
      </c>
      <c r="S92" s="108"/>
      <c r="T92" s="12"/>
    </row>
    <row r="93" spans="1:22" x14ac:dyDescent="0.2">
      <c r="B93" s="12" t="s">
        <v>490</v>
      </c>
      <c r="C93" s="12">
        <v>1501</v>
      </c>
      <c r="D93" s="12">
        <v>1626</v>
      </c>
      <c r="E93" s="12">
        <v>1696</v>
      </c>
      <c r="F93" s="12">
        <v>1821</v>
      </c>
      <c r="G93" s="12">
        <v>1927</v>
      </c>
      <c r="H93" s="12">
        <v>2101</v>
      </c>
      <c r="I93" s="12">
        <v>2305</v>
      </c>
      <c r="J93" s="12">
        <v>2465</v>
      </c>
      <c r="K93" s="12">
        <v>2608</v>
      </c>
      <c r="L93" s="12">
        <v>2790</v>
      </c>
      <c r="M93" s="12">
        <v>2959</v>
      </c>
      <c r="N93" s="12">
        <v>3042</v>
      </c>
      <c r="O93" s="12">
        <v>3126</v>
      </c>
      <c r="P93" s="12">
        <v>3145</v>
      </c>
      <c r="Q93" s="12">
        <v>3246</v>
      </c>
      <c r="R93" s="81">
        <v>3406</v>
      </c>
      <c r="S93" s="108"/>
      <c r="T93" s="12"/>
    </row>
    <row r="94" spans="1:22" x14ac:dyDescent="0.2">
      <c r="B94" s="12" t="s">
        <v>491</v>
      </c>
      <c r="C94" s="12">
        <v>5330</v>
      </c>
      <c r="D94" s="12">
        <v>5322</v>
      </c>
      <c r="E94" s="12">
        <v>5419</v>
      </c>
      <c r="F94" s="12">
        <v>5795</v>
      </c>
      <c r="G94" s="12">
        <v>6007</v>
      </c>
      <c r="H94" s="12">
        <v>6225</v>
      </c>
      <c r="I94" s="12">
        <v>6557</v>
      </c>
      <c r="J94" s="12">
        <v>6932</v>
      </c>
      <c r="K94" s="12">
        <v>7156</v>
      </c>
      <c r="L94" s="12">
        <v>7458</v>
      </c>
      <c r="M94" s="12">
        <v>7709</v>
      </c>
      <c r="N94" s="12">
        <v>8042</v>
      </c>
      <c r="O94" s="12">
        <v>8182</v>
      </c>
      <c r="P94" s="12">
        <v>8387</v>
      </c>
      <c r="Q94" s="12">
        <v>8500</v>
      </c>
      <c r="R94" s="81">
        <v>8244</v>
      </c>
      <c r="S94" s="108"/>
      <c r="T94" s="12"/>
    </row>
    <row r="95" spans="1:22" x14ac:dyDescent="0.2">
      <c r="B95" s="12" t="s">
        <v>492</v>
      </c>
      <c r="C95" s="12">
        <v>759</v>
      </c>
      <c r="D95" s="12">
        <v>777</v>
      </c>
      <c r="E95" s="12">
        <v>801</v>
      </c>
      <c r="F95" s="12">
        <v>878</v>
      </c>
      <c r="G95" s="12">
        <v>915</v>
      </c>
      <c r="H95" s="12">
        <v>968</v>
      </c>
      <c r="I95" s="12">
        <v>1037</v>
      </c>
      <c r="J95" s="12">
        <v>1044</v>
      </c>
      <c r="K95" s="12">
        <v>1071</v>
      </c>
      <c r="L95" s="12">
        <v>1082</v>
      </c>
      <c r="M95" s="12">
        <v>1099</v>
      </c>
      <c r="N95" s="12">
        <v>1114</v>
      </c>
      <c r="O95" s="12">
        <v>1073</v>
      </c>
      <c r="P95" s="12">
        <v>1060</v>
      </c>
      <c r="Q95" s="12">
        <v>1082</v>
      </c>
      <c r="R95" s="81">
        <v>1096</v>
      </c>
      <c r="S95" s="108"/>
      <c r="T95" s="12"/>
    </row>
    <row r="96" spans="1:22" x14ac:dyDescent="0.2">
      <c r="B96" s="12" t="s">
        <v>493</v>
      </c>
      <c r="C96" s="12">
        <v>13915</v>
      </c>
      <c r="D96" s="12">
        <v>14114</v>
      </c>
      <c r="E96" s="12">
        <v>14213</v>
      </c>
      <c r="F96" s="12">
        <v>15166</v>
      </c>
      <c r="G96" s="12">
        <v>15616</v>
      </c>
      <c r="H96" s="12">
        <v>16116</v>
      </c>
      <c r="I96" s="12">
        <v>17003</v>
      </c>
      <c r="J96" s="12">
        <v>17584</v>
      </c>
      <c r="K96" s="12">
        <v>18014</v>
      </c>
      <c r="L96" s="12">
        <v>18706</v>
      </c>
      <c r="M96" s="12">
        <v>19653</v>
      </c>
      <c r="N96" s="12">
        <v>20295</v>
      </c>
      <c r="O96" s="12">
        <v>20634</v>
      </c>
      <c r="P96" s="12">
        <v>21035</v>
      </c>
      <c r="Q96" s="12">
        <v>20958</v>
      </c>
      <c r="R96" s="81">
        <v>19313</v>
      </c>
      <c r="S96" s="108"/>
      <c r="T96" s="12"/>
    </row>
    <row r="97" spans="2:20" x14ac:dyDescent="0.2">
      <c r="B97" s="12" t="s">
        <v>494</v>
      </c>
      <c r="C97" s="12">
        <v>7648</v>
      </c>
      <c r="D97" s="12">
        <v>8171</v>
      </c>
      <c r="E97" s="12">
        <v>8724</v>
      </c>
      <c r="F97" s="12">
        <v>9497</v>
      </c>
      <c r="G97" s="12">
        <v>10351</v>
      </c>
      <c r="H97" s="12">
        <v>11420</v>
      </c>
      <c r="I97" s="12">
        <v>12431</v>
      </c>
      <c r="J97" s="12">
        <v>13310</v>
      </c>
      <c r="K97" s="12">
        <v>13865</v>
      </c>
      <c r="L97" s="12">
        <v>14400</v>
      </c>
      <c r="M97" s="12">
        <v>14807</v>
      </c>
      <c r="N97" s="12">
        <v>15388</v>
      </c>
      <c r="O97" s="12">
        <v>15903</v>
      </c>
      <c r="P97" s="12">
        <v>16266</v>
      </c>
      <c r="Q97" s="12">
        <v>16605</v>
      </c>
      <c r="R97" s="81">
        <v>16008</v>
      </c>
      <c r="S97" s="108"/>
      <c r="T97" s="12"/>
    </row>
    <row r="98" spans="2:20" x14ac:dyDescent="0.2">
      <c r="B98" s="12" t="s">
        <v>495</v>
      </c>
      <c r="C98" s="12">
        <v>72</v>
      </c>
      <c r="D98" s="12">
        <v>76</v>
      </c>
      <c r="E98" s="12">
        <v>84</v>
      </c>
      <c r="F98" s="12">
        <v>116</v>
      </c>
      <c r="G98" s="12">
        <v>109</v>
      </c>
      <c r="H98" s="12">
        <v>125</v>
      </c>
      <c r="I98" s="12">
        <v>142</v>
      </c>
      <c r="J98" s="12">
        <v>154</v>
      </c>
      <c r="K98" s="12">
        <v>154</v>
      </c>
      <c r="L98" s="12">
        <v>156</v>
      </c>
      <c r="M98" s="12">
        <v>156</v>
      </c>
      <c r="N98" s="12">
        <v>181</v>
      </c>
      <c r="O98" s="12">
        <v>192</v>
      </c>
      <c r="P98" s="12">
        <v>192</v>
      </c>
      <c r="Q98" s="12">
        <v>184</v>
      </c>
      <c r="R98" s="81">
        <v>201</v>
      </c>
      <c r="S98" s="108"/>
      <c r="T98" s="12"/>
    </row>
    <row r="99" spans="2:20" x14ac:dyDescent="0.2">
      <c r="B99" s="12" t="s">
        <v>496</v>
      </c>
      <c r="C99" s="12">
        <v>1624</v>
      </c>
      <c r="D99" s="12">
        <v>1717</v>
      </c>
      <c r="E99" s="12">
        <v>1823</v>
      </c>
      <c r="F99" s="12">
        <v>2031</v>
      </c>
      <c r="G99" s="12">
        <v>2106</v>
      </c>
      <c r="H99" s="12">
        <v>2149</v>
      </c>
      <c r="I99" s="12">
        <v>2190</v>
      </c>
      <c r="J99" s="12">
        <v>2232</v>
      </c>
      <c r="K99" s="12">
        <v>2223</v>
      </c>
      <c r="L99" s="12">
        <v>2239</v>
      </c>
      <c r="M99" s="12">
        <v>2249</v>
      </c>
      <c r="N99" s="12">
        <v>2274</v>
      </c>
      <c r="O99" s="12">
        <v>2255</v>
      </c>
      <c r="P99" s="12">
        <v>2222</v>
      </c>
      <c r="Q99" s="12">
        <v>2266</v>
      </c>
      <c r="R99" s="81">
        <v>2274</v>
      </c>
      <c r="S99" s="108"/>
      <c r="T99" s="12"/>
    </row>
    <row r="100" spans="2:20" x14ac:dyDescent="0.2">
      <c r="B100" s="12" t="s">
        <v>497</v>
      </c>
      <c r="C100" s="12">
        <v>2305</v>
      </c>
      <c r="D100" s="12">
        <v>2553</v>
      </c>
      <c r="E100" s="12">
        <v>2846</v>
      </c>
      <c r="F100" s="12">
        <v>3346</v>
      </c>
      <c r="G100" s="12">
        <v>3812</v>
      </c>
      <c r="H100" s="12">
        <v>4260</v>
      </c>
      <c r="I100" s="12">
        <v>4891</v>
      </c>
      <c r="J100" s="12">
        <v>5570</v>
      </c>
      <c r="K100" s="12">
        <v>5954</v>
      </c>
      <c r="L100" s="12">
        <v>6280</v>
      </c>
      <c r="M100" s="12">
        <v>6627</v>
      </c>
      <c r="N100" s="12">
        <v>6924</v>
      </c>
      <c r="O100" s="12">
        <v>7464</v>
      </c>
      <c r="P100" s="12">
        <v>8035</v>
      </c>
      <c r="Q100" s="12">
        <v>8555</v>
      </c>
      <c r="R100" s="81">
        <v>8825</v>
      </c>
      <c r="S100" s="108"/>
      <c r="T100" s="12"/>
    </row>
    <row r="101" spans="2:20" x14ac:dyDescent="0.2">
      <c r="B101" s="12" t="s">
        <v>498</v>
      </c>
      <c r="C101" s="12">
        <v>9076</v>
      </c>
      <c r="D101" s="12">
        <v>9577</v>
      </c>
      <c r="E101" s="12">
        <v>10061</v>
      </c>
      <c r="F101" s="12">
        <v>10622</v>
      </c>
      <c r="G101" s="12">
        <v>11235</v>
      </c>
      <c r="H101" s="12">
        <v>12252</v>
      </c>
      <c r="I101" s="12">
        <v>13233</v>
      </c>
      <c r="J101" s="12">
        <v>14071</v>
      </c>
      <c r="K101" s="12">
        <v>14937</v>
      </c>
      <c r="L101" s="12">
        <v>15973</v>
      </c>
      <c r="M101" s="12">
        <v>17034</v>
      </c>
      <c r="N101" s="12">
        <v>18359</v>
      </c>
      <c r="O101" s="12">
        <v>19875</v>
      </c>
      <c r="P101" s="12">
        <v>21498</v>
      </c>
      <c r="Q101" s="12">
        <v>22853</v>
      </c>
      <c r="R101" s="81">
        <v>23480</v>
      </c>
      <c r="S101" s="108"/>
      <c r="T101" s="12"/>
    </row>
    <row r="102" spans="2:20" x14ac:dyDescent="0.2">
      <c r="B102" s="12" t="s">
        <v>499</v>
      </c>
      <c r="C102" s="12">
        <v>477</v>
      </c>
      <c r="D102" s="12">
        <v>500</v>
      </c>
      <c r="E102" s="12">
        <v>515</v>
      </c>
      <c r="F102" s="12">
        <v>560</v>
      </c>
      <c r="G102" s="12">
        <v>611</v>
      </c>
      <c r="H102" s="12">
        <v>650</v>
      </c>
      <c r="I102" s="12">
        <v>696</v>
      </c>
      <c r="J102" s="12">
        <v>747</v>
      </c>
      <c r="K102" s="12">
        <v>745</v>
      </c>
      <c r="L102" s="12">
        <v>774</v>
      </c>
      <c r="M102" s="12">
        <v>797</v>
      </c>
      <c r="N102" s="12">
        <v>824</v>
      </c>
      <c r="O102" s="12">
        <v>833</v>
      </c>
      <c r="P102" s="12">
        <v>810</v>
      </c>
      <c r="Q102" s="12">
        <v>824</v>
      </c>
      <c r="R102" s="81">
        <v>839</v>
      </c>
      <c r="S102" s="108"/>
      <c r="T102" s="12"/>
    </row>
    <row r="103" spans="2:20" x14ac:dyDescent="0.2">
      <c r="B103" s="12" t="s">
        <v>500</v>
      </c>
      <c r="C103" s="12">
        <v>826</v>
      </c>
      <c r="D103" s="12">
        <v>882</v>
      </c>
      <c r="E103" s="12">
        <v>907</v>
      </c>
      <c r="F103" s="12">
        <v>997</v>
      </c>
      <c r="G103" s="12">
        <v>1068</v>
      </c>
      <c r="H103" s="12">
        <v>1104</v>
      </c>
      <c r="I103" s="12">
        <v>1122</v>
      </c>
      <c r="J103" s="12">
        <v>1193</v>
      </c>
      <c r="K103" s="12">
        <v>1211</v>
      </c>
      <c r="L103" s="12">
        <v>1251</v>
      </c>
      <c r="M103" s="12">
        <v>1285</v>
      </c>
      <c r="N103" s="12">
        <v>1319</v>
      </c>
      <c r="O103" s="12">
        <v>1345</v>
      </c>
      <c r="P103" s="12">
        <v>1365</v>
      </c>
      <c r="Q103" s="12">
        <v>1405</v>
      </c>
      <c r="R103" s="81">
        <v>1406</v>
      </c>
      <c r="S103" s="108"/>
      <c r="T103" s="12"/>
    </row>
    <row r="104" spans="2:20" x14ac:dyDescent="0.2">
      <c r="B104" s="12" t="s">
        <v>501</v>
      </c>
      <c r="C104" s="12">
        <v>499</v>
      </c>
      <c r="D104" s="12">
        <v>518</v>
      </c>
      <c r="E104" s="12">
        <v>508</v>
      </c>
      <c r="F104" s="12">
        <v>578</v>
      </c>
      <c r="G104" s="12">
        <v>633</v>
      </c>
      <c r="H104" s="12">
        <v>647</v>
      </c>
      <c r="I104" s="12">
        <v>666</v>
      </c>
      <c r="J104" s="12">
        <v>680</v>
      </c>
      <c r="K104" s="12">
        <v>673</v>
      </c>
      <c r="L104" s="12">
        <v>666</v>
      </c>
      <c r="M104" s="12">
        <v>691</v>
      </c>
      <c r="N104" s="12">
        <v>732</v>
      </c>
      <c r="O104" s="12">
        <v>719</v>
      </c>
      <c r="P104" s="12">
        <v>709</v>
      </c>
      <c r="Q104" s="12">
        <v>727</v>
      </c>
      <c r="R104" s="81">
        <v>725</v>
      </c>
      <c r="S104" s="108"/>
      <c r="T104" s="12"/>
    </row>
    <row r="105" spans="2:20" x14ac:dyDescent="0.2">
      <c r="B105" s="12" t="s">
        <v>502</v>
      </c>
      <c r="C105" s="12">
        <v>13125</v>
      </c>
      <c r="D105" s="12">
        <v>13290</v>
      </c>
      <c r="E105" s="12">
        <v>13552</v>
      </c>
      <c r="F105" s="12">
        <v>14139</v>
      </c>
      <c r="G105" s="12">
        <v>14234</v>
      </c>
      <c r="H105" s="12">
        <v>14682</v>
      </c>
      <c r="I105" s="12">
        <v>15544</v>
      </c>
      <c r="J105" s="12">
        <v>16305</v>
      </c>
      <c r="K105" s="12">
        <v>16896</v>
      </c>
      <c r="L105" s="12">
        <v>17397</v>
      </c>
      <c r="M105" s="12">
        <v>18157</v>
      </c>
      <c r="N105" s="12">
        <v>18948</v>
      </c>
      <c r="O105" s="12">
        <v>19638</v>
      </c>
      <c r="P105" s="12">
        <v>20062</v>
      </c>
      <c r="Q105" s="12">
        <v>20340</v>
      </c>
      <c r="R105" s="81">
        <v>19606</v>
      </c>
      <c r="S105" s="108"/>
      <c r="T105" s="12"/>
    </row>
    <row r="106" spans="2:20" x14ac:dyDescent="0.2">
      <c r="B106" s="12" t="s">
        <v>503</v>
      </c>
      <c r="C106" s="12">
        <v>1961</v>
      </c>
      <c r="D106" s="12">
        <v>2034</v>
      </c>
      <c r="E106" s="12">
        <v>2092</v>
      </c>
      <c r="F106" s="12">
        <v>2308</v>
      </c>
      <c r="G106" s="12">
        <v>2405</v>
      </c>
      <c r="H106" s="12">
        <v>2468</v>
      </c>
      <c r="I106" s="12">
        <v>2587</v>
      </c>
      <c r="J106" s="12">
        <v>2696</v>
      </c>
      <c r="K106" s="12">
        <v>2875</v>
      </c>
      <c r="L106" s="12">
        <v>3010</v>
      </c>
      <c r="M106" s="12">
        <v>3001</v>
      </c>
      <c r="N106" s="12">
        <v>3033</v>
      </c>
      <c r="O106" s="12">
        <v>3104</v>
      </c>
      <c r="P106" s="12">
        <v>3061</v>
      </c>
      <c r="Q106" s="12">
        <v>3074</v>
      </c>
      <c r="R106" s="81">
        <v>3071</v>
      </c>
      <c r="S106" s="108"/>
      <c r="T106" s="12"/>
    </row>
    <row r="107" spans="2:20" x14ac:dyDescent="0.2">
      <c r="B107" s="12" t="s">
        <v>504</v>
      </c>
      <c r="C107" s="12">
        <v>8486</v>
      </c>
      <c r="D107" s="12">
        <v>8866</v>
      </c>
      <c r="E107" s="12">
        <v>9662</v>
      </c>
      <c r="F107" s="12">
        <v>10324</v>
      </c>
      <c r="G107" s="12">
        <v>10802</v>
      </c>
      <c r="H107" s="12">
        <v>11200</v>
      </c>
      <c r="I107" s="12">
        <v>11877</v>
      </c>
      <c r="J107" s="12">
        <v>12356</v>
      </c>
      <c r="K107" s="12">
        <v>12915</v>
      </c>
      <c r="L107" s="12">
        <v>13276</v>
      </c>
      <c r="M107" s="12">
        <v>13497</v>
      </c>
      <c r="N107" s="12">
        <v>13726</v>
      </c>
      <c r="O107" s="12">
        <v>13961</v>
      </c>
      <c r="P107" s="12">
        <v>14099</v>
      </c>
      <c r="Q107" s="12">
        <v>14247</v>
      </c>
      <c r="R107" s="81">
        <v>14084</v>
      </c>
      <c r="S107" s="108"/>
      <c r="T107" s="12"/>
    </row>
    <row r="108" spans="2:20" x14ac:dyDescent="0.2">
      <c r="B108" s="12" t="s">
        <v>505</v>
      </c>
      <c r="C108" s="12">
        <v>370</v>
      </c>
      <c r="D108" s="12">
        <v>386</v>
      </c>
      <c r="E108" s="12">
        <v>416</v>
      </c>
      <c r="F108" s="12">
        <v>437</v>
      </c>
      <c r="G108" s="12">
        <v>448</v>
      </c>
      <c r="H108" s="12">
        <v>481</v>
      </c>
      <c r="I108" s="12">
        <v>516</v>
      </c>
      <c r="J108" s="12">
        <v>553</v>
      </c>
      <c r="K108" s="12">
        <v>535</v>
      </c>
      <c r="L108" s="12">
        <v>517</v>
      </c>
      <c r="M108" s="12">
        <v>535</v>
      </c>
      <c r="N108" s="12">
        <v>529</v>
      </c>
      <c r="O108" s="12">
        <v>526</v>
      </c>
      <c r="P108" s="12">
        <v>516</v>
      </c>
      <c r="Q108" s="12">
        <v>511</v>
      </c>
      <c r="R108" s="81">
        <v>486</v>
      </c>
      <c r="S108" s="108"/>
      <c r="T108" s="12"/>
    </row>
    <row r="109" spans="2:20" x14ac:dyDescent="0.2">
      <c r="B109" s="12" t="s">
        <v>506</v>
      </c>
      <c r="C109" s="12">
        <v>13720</v>
      </c>
      <c r="D109" s="12">
        <v>14227</v>
      </c>
      <c r="E109" s="12">
        <v>14474</v>
      </c>
      <c r="F109" s="12">
        <v>15257</v>
      </c>
      <c r="G109" s="12">
        <v>16109</v>
      </c>
      <c r="H109" s="12">
        <v>16928</v>
      </c>
      <c r="I109" s="12">
        <v>17631</v>
      </c>
      <c r="J109" s="12">
        <v>18529</v>
      </c>
      <c r="K109" s="12">
        <v>19149</v>
      </c>
      <c r="L109" s="12">
        <v>19628</v>
      </c>
      <c r="M109" s="12">
        <v>20283</v>
      </c>
      <c r="N109" s="12">
        <v>21318</v>
      </c>
      <c r="O109" s="12">
        <v>22122</v>
      </c>
      <c r="P109" s="12">
        <v>22964</v>
      </c>
      <c r="Q109" s="12">
        <v>23417</v>
      </c>
      <c r="R109" s="81">
        <v>21892</v>
      </c>
      <c r="S109" s="108"/>
      <c r="T109" s="12"/>
    </row>
    <row r="110" spans="2:20" x14ac:dyDescent="0.2">
      <c r="B110" s="12" t="s">
        <v>507</v>
      </c>
      <c r="C110" s="12">
        <v>850</v>
      </c>
      <c r="D110" s="12">
        <v>867</v>
      </c>
      <c r="E110" s="12">
        <v>904</v>
      </c>
      <c r="F110" s="12">
        <v>931</v>
      </c>
      <c r="G110" s="12">
        <v>985</v>
      </c>
      <c r="H110" s="12">
        <v>1071</v>
      </c>
      <c r="I110" s="12">
        <v>1134</v>
      </c>
      <c r="J110" s="12">
        <v>1152</v>
      </c>
      <c r="K110" s="12">
        <v>1217</v>
      </c>
      <c r="L110" s="12">
        <v>1238</v>
      </c>
      <c r="M110" s="12">
        <v>1228</v>
      </c>
      <c r="N110" s="12">
        <v>1256</v>
      </c>
      <c r="O110" s="12">
        <v>1203</v>
      </c>
      <c r="P110" s="12">
        <v>1132</v>
      </c>
      <c r="Q110" s="12">
        <v>1083</v>
      </c>
      <c r="R110" s="81">
        <v>1073</v>
      </c>
      <c r="S110" s="108"/>
      <c r="T110" s="12"/>
    </row>
    <row r="111" spans="2:20" x14ac:dyDescent="0.2">
      <c r="B111" s="12" t="s">
        <v>508</v>
      </c>
      <c r="C111" s="12">
        <v>209</v>
      </c>
      <c r="D111" s="12">
        <v>227</v>
      </c>
      <c r="E111" s="12">
        <v>249</v>
      </c>
      <c r="F111" s="12">
        <v>289</v>
      </c>
      <c r="G111" s="12">
        <v>288</v>
      </c>
      <c r="H111" s="12">
        <v>303</v>
      </c>
      <c r="I111" s="12">
        <v>318</v>
      </c>
      <c r="J111" s="12">
        <v>338</v>
      </c>
      <c r="K111" s="12">
        <v>383</v>
      </c>
      <c r="L111" s="12">
        <v>385</v>
      </c>
      <c r="M111" s="12">
        <v>422</v>
      </c>
      <c r="N111" s="12">
        <v>415</v>
      </c>
      <c r="O111" s="12">
        <v>411</v>
      </c>
      <c r="P111" s="12">
        <v>401</v>
      </c>
      <c r="Q111" s="12">
        <v>431</v>
      </c>
      <c r="R111" s="81">
        <v>483</v>
      </c>
      <c r="S111" s="108"/>
      <c r="T111" s="12"/>
    </row>
    <row r="112" spans="2:20" x14ac:dyDescent="0.2">
      <c r="B112" s="12" t="s">
        <v>509</v>
      </c>
      <c r="C112" s="12">
        <v>5882</v>
      </c>
      <c r="D112" s="12">
        <v>6124</v>
      </c>
      <c r="E112" s="12">
        <v>6561</v>
      </c>
      <c r="F112" s="12">
        <v>7150</v>
      </c>
      <c r="G112" s="12">
        <v>7387</v>
      </c>
      <c r="H112" s="12">
        <v>7708</v>
      </c>
      <c r="I112" s="12">
        <v>8150</v>
      </c>
      <c r="J112" s="12">
        <v>8709</v>
      </c>
      <c r="K112" s="12">
        <v>9316</v>
      </c>
      <c r="L112" s="12">
        <v>9763</v>
      </c>
      <c r="M112" s="12">
        <v>10147</v>
      </c>
      <c r="N112" s="12">
        <v>10342</v>
      </c>
      <c r="O112" s="12">
        <v>10500</v>
      </c>
      <c r="P112" s="12">
        <v>10486</v>
      </c>
      <c r="Q112" s="12">
        <v>10510</v>
      </c>
      <c r="R112" s="81">
        <v>10657</v>
      </c>
      <c r="S112" s="108"/>
      <c r="T112" s="12"/>
    </row>
    <row r="113" spans="2:20" x14ac:dyDescent="0.2">
      <c r="B113" s="12" t="s">
        <v>510</v>
      </c>
      <c r="C113" s="12">
        <v>9573</v>
      </c>
      <c r="D113" s="12">
        <v>9781</v>
      </c>
      <c r="E113" s="12">
        <v>10064</v>
      </c>
      <c r="F113" s="12">
        <v>10674</v>
      </c>
      <c r="G113" s="12">
        <v>11172</v>
      </c>
      <c r="H113" s="12">
        <v>11929</v>
      </c>
      <c r="I113" s="12">
        <v>12776</v>
      </c>
      <c r="J113" s="12">
        <v>13480</v>
      </c>
      <c r="K113" s="12">
        <v>13852</v>
      </c>
      <c r="L113" s="12">
        <v>14421</v>
      </c>
      <c r="M113" s="12">
        <v>15119</v>
      </c>
      <c r="N113" s="12">
        <v>15837</v>
      </c>
      <c r="O113" s="12">
        <v>16268</v>
      </c>
      <c r="P113" s="12">
        <v>16671</v>
      </c>
      <c r="Q113" s="12">
        <v>16856</v>
      </c>
      <c r="R113" s="81">
        <v>16404</v>
      </c>
      <c r="S113" s="108"/>
      <c r="T113" s="12"/>
    </row>
    <row r="114" spans="2:20" x14ac:dyDescent="0.2">
      <c r="B114" s="12" t="s">
        <v>511</v>
      </c>
      <c r="C114" s="12">
        <v>12471</v>
      </c>
      <c r="D114" s="12">
        <v>12944</v>
      </c>
      <c r="E114" s="12">
        <v>13502</v>
      </c>
      <c r="F114" s="12">
        <v>14429</v>
      </c>
      <c r="G114" s="12">
        <v>15086</v>
      </c>
      <c r="H114" s="12">
        <v>15965</v>
      </c>
      <c r="I114" s="12">
        <v>17180</v>
      </c>
      <c r="J114" s="12">
        <v>18111</v>
      </c>
      <c r="K114" s="12">
        <v>19151</v>
      </c>
      <c r="L114" s="12">
        <v>20056</v>
      </c>
      <c r="M114" s="12">
        <v>20988</v>
      </c>
      <c r="N114" s="12">
        <v>21847</v>
      </c>
      <c r="O114" s="12">
        <v>22909</v>
      </c>
      <c r="P114" s="12">
        <v>23592</v>
      </c>
      <c r="Q114" s="12">
        <v>24293</v>
      </c>
      <c r="R114" s="81">
        <v>24888</v>
      </c>
      <c r="S114" s="108"/>
      <c r="T114" s="12"/>
    </row>
    <row r="115" spans="2:20" x14ac:dyDescent="0.2">
      <c r="B115" s="12" t="s">
        <v>512</v>
      </c>
      <c r="C115" s="12">
        <v>3597</v>
      </c>
      <c r="D115" s="12">
        <v>3667</v>
      </c>
      <c r="E115" s="12">
        <v>3870</v>
      </c>
      <c r="F115" s="12">
        <v>4220</v>
      </c>
      <c r="G115" s="12">
        <v>4369</v>
      </c>
      <c r="H115" s="12">
        <v>4436</v>
      </c>
      <c r="I115" s="12">
        <v>4678</v>
      </c>
      <c r="J115" s="12">
        <v>4875</v>
      </c>
      <c r="K115" s="12">
        <v>5100</v>
      </c>
      <c r="L115" s="12">
        <v>5222</v>
      </c>
      <c r="M115" s="12">
        <v>5287</v>
      </c>
      <c r="N115" s="12">
        <v>5389</v>
      </c>
      <c r="O115" s="12">
        <v>5408</v>
      </c>
      <c r="P115" s="12">
        <v>5413</v>
      </c>
      <c r="Q115" s="12">
        <v>5420</v>
      </c>
      <c r="R115" s="81">
        <v>5429</v>
      </c>
      <c r="S115" s="108"/>
      <c r="T115" s="12"/>
    </row>
    <row r="116" spans="2:20" x14ac:dyDescent="0.2">
      <c r="B116" s="12" t="s">
        <v>513</v>
      </c>
      <c r="C116" s="12">
        <v>548</v>
      </c>
      <c r="D116" s="12">
        <v>579</v>
      </c>
      <c r="E116" s="12">
        <v>608</v>
      </c>
      <c r="F116" s="12">
        <v>687</v>
      </c>
      <c r="G116" s="12">
        <v>682</v>
      </c>
      <c r="H116" s="12">
        <v>701</v>
      </c>
      <c r="I116" s="12">
        <v>745</v>
      </c>
      <c r="J116" s="12">
        <v>753</v>
      </c>
      <c r="K116" s="12">
        <v>772</v>
      </c>
      <c r="L116" s="12">
        <v>807</v>
      </c>
      <c r="M116" s="12">
        <v>815</v>
      </c>
      <c r="N116" s="12">
        <v>811</v>
      </c>
      <c r="O116" s="12">
        <v>817</v>
      </c>
      <c r="P116" s="12">
        <v>789</v>
      </c>
      <c r="Q116" s="12">
        <v>785</v>
      </c>
      <c r="R116" s="81">
        <v>817</v>
      </c>
      <c r="S116" s="108"/>
      <c r="T116" s="12"/>
    </row>
    <row r="117" spans="2:20" x14ac:dyDescent="0.2">
      <c r="B117" s="12" t="s">
        <v>514</v>
      </c>
      <c r="C117" s="12">
        <v>126</v>
      </c>
      <c r="D117" s="12">
        <v>143</v>
      </c>
      <c r="E117" s="12">
        <v>188</v>
      </c>
      <c r="F117" s="12">
        <v>205</v>
      </c>
      <c r="G117" s="12">
        <v>227</v>
      </c>
      <c r="H117" s="12">
        <v>254</v>
      </c>
      <c r="I117" s="12">
        <v>273</v>
      </c>
      <c r="J117" s="12">
        <v>272</v>
      </c>
      <c r="K117" s="12">
        <v>268</v>
      </c>
      <c r="L117" s="12">
        <v>272</v>
      </c>
      <c r="M117" s="12">
        <v>265</v>
      </c>
      <c r="N117" s="12">
        <v>279</v>
      </c>
      <c r="O117" s="12">
        <v>285</v>
      </c>
      <c r="P117" s="12">
        <v>281</v>
      </c>
      <c r="Q117" s="12">
        <v>299</v>
      </c>
      <c r="R117" s="81">
        <v>284</v>
      </c>
      <c r="S117" s="108"/>
      <c r="T117" s="12"/>
    </row>
    <row r="118" spans="2:20" x14ac:dyDescent="0.2">
      <c r="B118" s="12" t="s">
        <v>515</v>
      </c>
      <c r="C118" s="12">
        <v>6014</v>
      </c>
      <c r="D118" s="12">
        <v>6247</v>
      </c>
      <c r="E118" s="12">
        <v>6345</v>
      </c>
      <c r="F118" s="12">
        <v>6656</v>
      </c>
      <c r="G118" s="12">
        <v>6678</v>
      </c>
      <c r="H118" s="12">
        <v>6881</v>
      </c>
      <c r="I118" s="12">
        <v>7237</v>
      </c>
      <c r="J118" s="12">
        <v>7569</v>
      </c>
      <c r="K118" s="12">
        <v>7773</v>
      </c>
      <c r="L118" s="12">
        <v>7909</v>
      </c>
      <c r="M118" s="12">
        <v>8078</v>
      </c>
      <c r="N118" s="12">
        <v>8314</v>
      </c>
      <c r="O118" s="12">
        <v>8566</v>
      </c>
      <c r="P118" s="12">
        <v>8797</v>
      </c>
      <c r="Q118" s="12">
        <v>8847</v>
      </c>
      <c r="R118" s="81">
        <v>8498</v>
      </c>
      <c r="S118" s="108"/>
      <c r="T118" s="12"/>
    </row>
    <row r="119" spans="2:20" x14ac:dyDescent="0.2">
      <c r="B119" s="12" t="s">
        <v>516</v>
      </c>
      <c r="C119" s="12">
        <v>1083</v>
      </c>
      <c r="D119" s="12">
        <v>1133</v>
      </c>
      <c r="E119" s="12">
        <v>1219</v>
      </c>
      <c r="F119" s="12">
        <v>1358</v>
      </c>
      <c r="G119" s="12">
        <v>1392</v>
      </c>
      <c r="H119" s="12">
        <v>1433</v>
      </c>
      <c r="I119" s="12">
        <v>1525</v>
      </c>
      <c r="J119" s="12">
        <v>1558</v>
      </c>
      <c r="K119" s="12">
        <v>1585</v>
      </c>
      <c r="L119" s="12">
        <v>1576</v>
      </c>
      <c r="M119" s="12">
        <v>1573</v>
      </c>
      <c r="N119" s="12">
        <v>1642</v>
      </c>
      <c r="O119" s="12">
        <v>1713</v>
      </c>
      <c r="P119" s="12">
        <v>1821</v>
      </c>
      <c r="Q119" s="12">
        <v>1766</v>
      </c>
      <c r="R119" s="81">
        <v>1741</v>
      </c>
      <c r="S119" s="108"/>
      <c r="T119" s="12"/>
    </row>
    <row r="120" spans="2:20" x14ac:dyDescent="0.2">
      <c r="B120" s="12" t="s">
        <v>517</v>
      </c>
      <c r="C120" s="12">
        <v>5255</v>
      </c>
      <c r="D120" s="12">
        <v>5650</v>
      </c>
      <c r="E120" s="12">
        <v>5968</v>
      </c>
      <c r="F120" s="12">
        <v>6376</v>
      </c>
      <c r="G120" s="12">
        <v>6876</v>
      </c>
      <c r="H120" s="12">
        <v>7631</v>
      </c>
      <c r="I120" s="12">
        <v>8581</v>
      </c>
      <c r="J120" s="12">
        <v>9594</v>
      </c>
      <c r="K120" s="12">
        <v>10535</v>
      </c>
      <c r="L120" s="12">
        <v>11306</v>
      </c>
      <c r="M120" s="12">
        <v>12145</v>
      </c>
      <c r="N120" s="12">
        <v>13351</v>
      </c>
      <c r="O120" s="12">
        <v>14367</v>
      </c>
      <c r="P120" s="12">
        <v>15218</v>
      </c>
      <c r="Q120" s="12">
        <v>16235</v>
      </c>
      <c r="R120" s="81">
        <v>16571</v>
      </c>
      <c r="S120" s="108"/>
      <c r="T120" s="12"/>
    </row>
    <row r="121" spans="2:20" x14ac:dyDescent="0.2">
      <c r="B121" s="12" t="s">
        <v>518</v>
      </c>
      <c r="C121" s="12">
        <v>546</v>
      </c>
      <c r="D121" s="12">
        <v>576</v>
      </c>
      <c r="E121" s="12">
        <v>603</v>
      </c>
      <c r="F121" s="12">
        <v>617</v>
      </c>
      <c r="G121" s="12">
        <v>673</v>
      </c>
      <c r="H121" s="12">
        <v>695</v>
      </c>
      <c r="I121" s="12">
        <v>724</v>
      </c>
      <c r="J121" s="12">
        <v>733</v>
      </c>
      <c r="K121" s="12">
        <v>743</v>
      </c>
      <c r="L121" s="12">
        <v>757</v>
      </c>
      <c r="M121" s="12">
        <v>767</v>
      </c>
      <c r="N121" s="12">
        <v>767</v>
      </c>
      <c r="O121" s="12">
        <v>773</v>
      </c>
      <c r="P121" s="12">
        <v>754</v>
      </c>
      <c r="Q121" s="12">
        <v>752</v>
      </c>
      <c r="R121" s="81">
        <v>761</v>
      </c>
      <c r="S121" s="108"/>
      <c r="T121" s="12"/>
    </row>
    <row r="122" spans="2:20" x14ac:dyDescent="0.2">
      <c r="B122" s="12" t="s">
        <v>519</v>
      </c>
      <c r="C122" s="12">
        <v>9462</v>
      </c>
      <c r="D122" s="12">
        <v>9493</v>
      </c>
      <c r="E122" s="12">
        <v>9679</v>
      </c>
      <c r="F122" s="12">
        <v>10132</v>
      </c>
      <c r="G122" s="12">
        <v>10498</v>
      </c>
      <c r="H122" s="12">
        <v>10939</v>
      </c>
      <c r="I122" s="12">
        <v>11682</v>
      </c>
      <c r="J122" s="12">
        <v>12359</v>
      </c>
      <c r="K122" s="12">
        <v>12740</v>
      </c>
      <c r="L122" s="12">
        <v>12971</v>
      </c>
      <c r="M122" s="12">
        <v>13488</v>
      </c>
      <c r="N122" s="12">
        <v>13910</v>
      </c>
      <c r="O122" s="12">
        <v>14366</v>
      </c>
      <c r="P122" s="12">
        <v>14953</v>
      </c>
      <c r="Q122" s="12">
        <v>15205</v>
      </c>
      <c r="R122" s="81">
        <v>14775</v>
      </c>
      <c r="S122" s="108"/>
      <c r="T122" s="12"/>
    </row>
    <row r="123" spans="2:20" x14ac:dyDescent="0.2">
      <c r="B123" s="12" t="s">
        <v>520</v>
      </c>
      <c r="C123" s="12">
        <v>6102</v>
      </c>
      <c r="D123" s="12">
        <v>6277</v>
      </c>
      <c r="E123" s="12">
        <v>6427</v>
      </c>
      <c r="F123" s="12">
        <v>6704</v>
      </c>
      <c r="G123" s="12">
        <v>6829</v>
      </c>
      <c r="H123" s="12">
        <v>7150</v>
      </c>
      <c r="I123" s="12">
        <v>7662</v>
      </c>
      <c r="J123" s="12">
        <v>8062</v>
      </c>
      <c r="K123" s="12">
        <v>8377</v>
      </c>
      <c r="L123" s="12">
        <v>8639</v>
      </c>
      <c r="M123" s="12">
        <v>9260</v>
      </c>
      <c r="N123" s="12">
        <v>9860</v>
      </c>
      <c r="O123" s="12">
        <v>10527</v>
      </c>
      <c r="P123" s="12">
        <v>11042</v>
      </c>
      <c r="Q123" s="12">
        <v>11233</v>
      </c>
      <c r="R123" s="81">
        <v>11239</v>
      </c>
      <c r="S123" s="108"/>
      <c r="T123" s="12"/>
    </row>
    <row r="124" spans="2:20" x14ac:dyDescent="0.2">
      <c r="B124" s="12" t="s">
        <v>521</v>
      </c>
      <c r="C124" s="12">
        <v>4211</v>
      </c>
      <c r="D124" s="12">
        <v>4355</v>
      </c>
      <c r="E124" s="12">
        <v>4598</v>
      </c>
      <c r="F124" s="12">
        <v>4904</v>
      </c>
      <c r="G124" s="12">
        <v>5137</v>
      </c>
      <c r="H124" s="12">
        <v>5423</v>
      </c>
      <c r="I124" s="12">
        <v>5657</v>
      </c>
      <c r="J124" s="12">
        <v>5860</v>
      </c>
      <c r="K124" s="12">
        <v>5911</v>
      </c>
      <c r="L124" s="12">
        <v>6044</v>
      </c>
      <c r="M124" s="12">
        <v>6196</v>
      </c>
      <c r="N124" s="12">
        <v>6388</v>
      </c>
      <c r="O124" s="12">
        <v>6374</v>
      </c>
      <c r="P124" s="12">
        <v>6389</v>
      </c>
      <c r="Q124" s="12">
        <v>6353</v>
      </c>
      <c r="R124" s="81">
        <v>6341</v>
      </c>
      <c r="S124" s="108"/>
      <c r="T124" s="12"/>
    </row>
    <row r="125" spans="2:20" x14ac:dyDescent="0.2">
      <c r="B125" s="12" t="s">
        <v>522</v>
      </c>
      <c r="C125" s="12">
        <v>120</v>
      </c>
      <c r="D125" s="12">
        <v>122</v>
      </c>
      <c r="E125" s="12">
        <v>124</v>
      </c>
      <c r="F125" s="12">
        <v>139</v>
      </c>
      <c r="G125" s="12">
        <v>150</v>
      </c>
      <c r="H125" s="12">
        <v>152</v>
      </c>
      <c r="I125" s="12">
        <v>171</v>
      </c>
      <c r="J125" s="12">
        <v>172</v>
      </c>
      <c r="K125" s="12">
        <v>179</v>
      </c>
      <c r="L125" s="12">
        <v>176</v>
      </c>
      <c r="M125" s="12">
        <v>185</v>
      </c>
      <c r="N125" s="12">
        <v>187</v>
      </c>
      <c r="O125" s="12">
        <v>197</v>
      </c>
      <c r="P125" s="12">
        <v>204</v>
      </c>
      <c r="Q125" s="12">
        <v>199</v>
      </c>
      <c r="R125" s="81">
        <v>203</v>
      </c>
      <c r="S125" s="108"/>
      <c r="T125" s="12"/>
    </row>
    <row r="126" spans="2:20" x14ac:dyDescent="0.2">
      <c r="B126" s="12" t="s">
        <v>523</v>
      </c>
      <c r="C126" s="12">
        <v>1293</v>
      </c>
      <c r="D126" s="12">
        <v>1327</v>
      </c>
      <c r="E126" s="12">
        <v>1414</v>
      </c>
      <c r="F126" s="12">
        <v>1488</v>
      </c>
      <c r="G126" s="12">
        <v>1533</v>
      </c>
      <c r="H126" s="12">
        <v>1570</v>
      </c>
      <c r="I126" s="12">
        <v>1644</v>
      </c>
      <c r="J126" s="12">
        <v>1746</v>
      </c>
      <c r="K126" s="12">
        <v>1756</v>
      </c>
      <c r="L126" s="12">
        <v>1864</v>
      </c>
      <c r="M126" s="12">
        <v>1906</v>
      </c>
      <c r="N126" s="12">
        <v>1982</v>
      </c>
      <c r="O126" s="12">
        <v>1976</v>
      </c>
      <c r="P126" s="12">
        <v>1947</v>
      </c>
      <c r="Q126" s="12">
        <v>1996</v>
      </c>
      <c r="R126" s="81">
        <v>2012</v>
      </c>
      <c r="S126" s="108"/>
      <c r="T126" s="12"/>
    </row>
    <row r="127" spans="2:20" x14ac:dyDescent="0.2">
      <c r="B127" s="12" t="s">
        <v>524</v>
      </c>
      <c r="C127" s="12">
        <v>4649</v>
      </c>
      <c r="D127" s="12">
        <v>4688</v>
      </c>
      <c r="E127" s="12">
        <v>4749</v>
      </c>
      <c r="F127" s="12">
        <v>5069</v>
      </c>
      <c r="G127" s="12">
        <v>5152</v>
      </c>
      <c r="H127" s="12">
        <v>5336</v>
      </c>
      <c r="I127" s="12">
        <v>5700</v>
      </c>
      <c r="J127" s="12">
        <v>6204</v>
      </c>
      <c r="K127" s="12">
        <v>6363</v>
      </c>
      <c r="L127" s="12">
        <v>6527</v>
      </c>
      <c r="M127" s="12">
        <v>6884</v>
      </c>
      <c r="N127" s="12">
        <v>7625</v>
      </c>
      <c r="O127" s="12">
        <v>8091</v>
      </c>
      <c r="P127" s="12">
        <v>8505</v>
      </c>
      <c r="Q127" s="12">
        <v>8814</v>
      </c>
      <c r="R127" s="81">
        <v>8819</v>
      </c>
      <c r="S127" s="108"/>
      <c r="T127" s="12"/>
    </row>
    <row r="128" spans="2:20" x14ac:dyDescent="0.2">
      <c r="B128" s="12" t="s">
        <v>525</v>
      </c>
      <c r="C128" s="12">
        <v>269</v>
      </c>
      <c r="D128" s="12">
        <v>281</v>
      </c>
      <c r="E128" s="12">
        <v>303</v>
      </c>
      <c r="F128" s="12">
        <v>296</v>
      </c>
      <c r="G128" s="12">
        <v>315</v>
      </c>
      <c r="H128" s="12">
        <v>307</v>
      </c>
      <c r="I128" s="12">
        <v>325</v>
      </c>
      <c r="J128" s="12">
        <v>335</v>
      </c>
      <c r="K128" s="12">
        <v>334</v>
      </c>
      <c r="L128" s="12">
        <v>358</v>
      </c>
      <c r="M128" s="12">
        <v>362</v>
      </c>
      <c r="N128" s="12">
        <v>402</v>
      </c>
      <c r="O128" s="12">
        <v>399</v>
      </c>
      <c r="P128" s="12">
        <v>407</v>
      </c>
      <c r="Q128" s="12">
        <v>447</v>
      </c>
      <c r="R128" s="81">
        <v>457</v>
      </c>
      <c r="S128" s="108"/>
      <c r="T128" s="12"/>
    </row>
    <row r="129" spans="2:20" x14ac:dyDescent="0.2">
      <c r="B129" s="12" t="s">
        <v>526</v>
      </c>
      <c r="C129" s="12">
        <v>6807</v>
      </c>
      <c r="D129" s="12">
        <v>7081</v>
      </c>
      <c r="E129" s="12">
        <v>7400</v>
      </c>
      <c r="F129" s="12">
        <v>7940</v>
      </c>
      <c r="G129" s="12">
        <v>8327</v>
      </c>
      <c r="H129" s="12">
        <v>8893</v>
      </c>
      <c r="I129" s="12">
        <v>9634</v>
      </c>
      <c r="J129" s="12">
        <v>10382</v>
      </c>
      <c r="K129" s="12">
        <v>11029</v>
      </c>
      <c r="L129" s="12">
        <v>11753</v>
      </c>
      <c r="M129" s="12">
        <v>12320</v>
      </c>
      <c r="N129" s="12">
        <v>13007</v>
      </c>
      <c r="O129" s="12">
        <v>13323</v>
      </c>
      <c r="P129" s="12">
        <v>13634</v>
      </c>
      <c r="Q129" s="12">
        <v>13783</v>
      </c>
      <c r="R129" s="81">
        <v>13321</v>
      </c>
      <c r="S129" s="108"/>
      <c r="T129" s="12"/>
    </row>
    <row r="130" spans="2:20" x14ac:dyDescent="0.2">
      <c r="B130" s="12" t="s">
        <v>527</v>
      </c>
      <c r="C130" s="12">
        <v>6045</v>
      </c>
      <c r="D130" s="12">
        <v>6063</v>
      </c>
      <c r="E130" s="12">
        <v>6085</v>
      </c>
      <c r="F130" s="12">
        <v>6345</v>
      </c>
      <c r="G130" s="12">
        <v>6450</v>
      </c>
      <c r="H130" s="12">
        <v>6769</v>
      </c>
      <c r="I130" s="12">
        <v>7232</v>
      </c>
      <c r="J130" s="12">
        <v>7452</v>
      </c>
      <c r="K130" s="12">
        <v>7770</v>
      </c>
      <c r="L130" s="12">
        <v>8087</v>
      </c>
      <c r="M130" s="12">
        <v>8495</v>
      </c>
      <c r="N130" s="12">
        <v>8982</v>
      </c>
      <c r="O130" s="12">
        <v>9306</v>
      </c>
      <c r="P130" s="12">
        <v>9382</v>
      </c>
      <c r="Q130" s="12">
        <v>9701</v>
      </c>
      <c r="R130" s="81">
        <v>9601</v>
      </c>
      <c r="S130" s="108"/>
      <c r="T130" s="12"/>
    </row>
    <row r="131" spans="2:20" x14ac:dyDescent="0.2">
      <c r="B131" s="12" t="s">
        <v>528</v>
      </c>
      <c r="C131" s="12">
        <v>21170</v>
      </c>
      <c r="D131" s="12">
        <v>23063</v>
      </c>
      <c r="E131" s="12">
        <v>23012</v>
      </c>
      <c r="F131" s="12">
        <v>25247</v>
      </c>
      <c r="G131" s="12">
        <v>26937</v>
      </c>
      <c r="H131" s="12">
        <v>28574</v>
      </c>
      <c r="I131" s="12">
        <v>30945</v>
      </c>
      <c r="J131" s="12">
        <v>33530</v>
      </c>
      <c r="K131" s="12">
        <v>36980</v>
      </c>
      <c r="L131" s="12">
        <v>41263</v>
      </c>
      <c r="M131" s="12">
        <v>44719</v>
      </c>
      <c r="N131" s="12">
        <v>48367</v>
      </c>
      <c r="O131" s="12">
        <v>51853</v>
      </c>
      <c r="P131" s="12">
        <v>54369</v>
      </c>
      <c r="Q131" s="12">
        <v>57300</v>
      </c>
      <c r="R131" s="81">
        <v>53172</v>
      </c>
      <c r="S131" s="108"/>
      <c r="T131" s="12"/>
    </row>
    <row r="132" spans="2:20" x14ac:dyDescent="0.2">
      <c r="B132" s="12" t="s">
        <v>529</v>
      </c>
      <c r="C132" s="12">
        <v>2829</v>
      </c>
      <c r="D132" s="12">
        <v>3274</v>
      </c>
      <c r="E132" s="12">
        <v>3873</v>
      </c>
      <c r="F132" s="12">
        <v>4560</v>
      </c>
      <c r="G132" s="12">
        <v>5628</v>
      </c>
      <c r="H132" s="12">
        <v>6645</v>
      </c>
      <c r="I132" s="12">
        <v>7639</v>
      </c>
      <c r="J132" s="12">
        <v>8468</v>
      </c>
      <c r="K132" s="12">
        <v>9166</v>
      </c>
      <c r="L132" s="12">
        <v>9776</v>
      </c>
      <c r="M132" s="12">
        <v>10400</v>
      </c>
      <c r="N132" s="12">
        <v>11166</v>
      </c>
      <c r="O132" s="12">
        <v>12218</v>
      </c>
      <c r="P132" s="12">
        <v>13231</v>
      </c>
      <c r="Q132" s="12">
        <v>14436</v>
      </c>
      <c r="R132" s="81">
        <v>15689</v>
      </c>
      <c r="S132" s="108"/>
      <c r="T132" s="12"/>
    </row>
    <row r="133" spans="2:20" x14ac:dyDescent="0.2">
      <c r="B133" s="12" t="s">
        <v>530</v>
      </c>
      <c r="C133" s="12">
        <v>3132</v>
      </c>
      <c r="D133" s="12">
        <v>3311</v>
      </c>
      <c r="E133" s="12">
        <v>3501</v>
      </c>
      <c r="F133" s="12">
        <v>3909</v>
      </c>
      <c r="G133" s="12">
        <v>4053</v>
      </c>
      <c r="H133" s="12">
        <v>4245</v>
      </c>
      <c r="I133" s="12">
        <v>4474</v>
      </c>
      <c r="J133" s="12">
        <v>4741</v>
      </c>
      <c r="K133" s="12">
        <v>4652</v>
      </c>
      <c r="L133" s="12">
        <v>4803</v>
      </c>
      <c r="M133" s="12">
        <v>4831</v>
      </c>
      <c r="N133" s="12">
        <v>4968</v>
      </c>
      <c r="O133" s="12">
        <v>5049</v>
      </c>
      <c r="P133" s="12">
        <v>4982</v>
      </c>
      <c r="Q133" s="12">
        <v>5020</v>
      </c>
      <c r="R133" s="81">
        <v>5052</v>
      </c>
      <c r="S133" s="108"/>
      <c r="T133" s="12"/>
    </row>
    <row r="134" spans="2:20" x14ac:dyDescent="0.2">
      <c r="B134" s="12" t="s">
        <v>531</v>
      </c>
      <c r="C134" s="12">
        <v>1251</v>
      </c>
      <c r="D134" s="12">
        <v>1360</v>
      </c>
      <c r="E134" s="12">
        <v>1431</v>
      </c>
      <c r="F134" s="12">
        <v>1546</v>
      </c>
      <c r="G134" s="12">
        <v>1548</v>
      </c>
      <c r="H134" s="12">
        <v>1628</v>
      </c>
      <c r="I134" s="12">
        <v>1783</v>
      </c>
      <c r="J134" s="12">
        <v>1931</v>
      </c>
      <c r="K134" s="12">
        <v>2082</v>
      </c>
      <c r="L134" s="12">
        <v>2283</v>
      </c>
      <c r="M134" s="12">
        <v>2399</v>
      </c>
      <c r="N134" s="12">
        <v>2541</v>
      </c>
      <c r="O134" s="12">
        <v>2588</v>
      </c>
      <c r="P134" s="12">
        <v>2647</v>
      </c>
      <c r="Q134" s="12">
        <v>2753</v>
      </c>
      <c r="R134" s="81">
        <v>2906</v>
      </c>
      <c r="S134" s="108"/>
      <c r="T134" s="12"/>
    </row>
    <row r="135" spans="2:20" x14ac:dyDescent="0.2">
      <c r="B135" s="12" t="s">
        <v>532</v>
      </c>
      <c r="C135" s="12">
        <v>1144</v>
      </c>
      <c r="D135" s="12">
        <v>1190</v>
      </c>
      <c r="E135" s="12">
        <v>1293</v>
      </c>
      <c r="F135" s="12">
        <v>1432</v>
      </c>
      <c r="G135" s="12">
        <v>1572</v>
      </c>
      <c r="H135" s="12">
        <v>1611</v>
      </c>
      <c r="I135" s="12">
        <v>1697</v>
      </c>
      <c r="J135" s="12">
        <v>1727</v>
      </c>
      <c r="K135" s="12">
        <v>1796</v>
      </c>
      <c r="L135" s="12">
        <v>1846</v>
      </c>
      <c r="M135" s="12">
        <v>1886</v>
      </c>
      <c r="N135" s="12">
        <v>1971</v>
      </c>
      <c r="O135" s="12">
        <v>2004</v>
      </c>
      <c r="P135" s="12">
        <v>1947</v>
      </c>
      <c r="Q135" s="12">
        <v>1944</v>
      </c>
      <c r="R135" s="81">
        <v>1922</v>
      </c>
      <c r="S135" s="108"/>
      <c r="T135" s="12"/>
    </row>
    <row r="136" spans="2:20" x14ac:dyDescent="0.2">
      <c r="B136" s="12" t="s">
        <v>533</v>
      </c>
      <c r="C136" s="12">
        <v>11226</v>
      </c>
      <c r="D136" s="12">
        <v>11382</v>
      </c>
      <c r="E136" s="12">
        <v>11563</v>
      </c>
      <c r="F136" s="12">
        <v>12400</v>
      </c>
      <c r="G136" s="12">
        <v>12686</v>
      </c>
      <c r="H136" s="12">
        <v>13287</v>
      </c>
      <c r="I136" s="12">
        <v>13945</v>
      </c>
      <c r="J136" s="12">
        <v>14453</v>
      </c>
      <c r="K136" s="12">
        <v>14929</v>
      </c>
      <c r="L136" s="12">
        <v>15394</v>
      </c>
      <c r="M136" s="12">
        <v>16101</v>
      </c>
      <c r="N136" s="12">
        <v>16832</v>
      </c>
      <c r="O136" s="12">
        <v>17356</v>
      </c>
      <c r="P136" s="12">
        <v>17923</v>
      </c>
      <c r="Q136" s="12">
        <v>18363</v>
      </c>
      <c r="R136" s="81">
        <v>17914</v>
      </c>
      <c r="S136" s="108"/>
      <c r="T136" s="12"/>
    </row>
    <row r="137" spans="2:20" x14ac:dyDescent="0.2">
      <c r="B137" s="12" t="s">
        <v>534</v>
      </c>
      <c r="C137" s="12">
        <v>8759</v>
      </c>
      <c r="D137" s="12">
        <v>8816</v>
      </c>
      <c r="E137" s="12">
        <v>8894</v>
      </c>
      <c r="F137" s="12">
        <v>9339</v>
      </c>
      <c r="G137" s="12">
        <v>9261</v>
      </c>
      <c r="H137" s="12">
        <v>9675</v>
      </c>
      <c r="I137" s="12">
        <v>10106</v>
      </c>
      <c r="J137" s="12">
        <v>10781</v>
      </c>
      <c r="K137" s="12">
        <v>11055</v>
      </c>
      <c r="L137" s="12">
        <v>11456</v>
      </c>
      <c r="M137" s="12">
        <v>12043</v>
      </c>
      <c r="N137" s="12">
        <v>12520</v>
      </c>
      <c r="O137" s="12">
        <v>13047</v>
      </c>
      <c r="P137" s="12">
        <v>13586</v>
      </c>
      <c r="Q137" s="12">
        <v>14112</v>
      </c>
      <c r="R137" s="81">
        <v>13493</v>
      </c>
      <c r="S137" s="108"/>
      <c r="T137" s="12"/>
    </row>
    <row r="138" spans="2:20" x14ac:dyDescent="0.2">
      <c r="B138" s="12" t="s">
        <v>535</v>
      </c>
      <c r="C138" s="12">
        <v>799</v>
      </c>
      <c r="D138" s="12">
        <v>848</v>
      </c>
      <c r="E138" s="12">
        <v>899</v>
      </c>
      <c r="F138" s="12">
        <v>955</v>
      </c>
      <c r="G138" s="12">
        <v>1003</v>
      </c>
      <c r="H138" s="12">
        <v>1095</v>
      </c>
      <c r="I138" s="12">
        <v>1259</v>
      </c>
      <c r="J138" s="12">
        <v>1391</v>
      </c>
      <c r="K138" s="12">
        <v>1525</v>
      </c>
      <c r="L138" s="12">
        <v>1537</v>
      </c>
      <c r="M138" s="12">
        <v>1576</v>
      </c>
      <c r="N138" s="12">
        <v>1612</v>
      </c>
      <c r="O138" s="12">
        <v>1639</v>
      </c>
      <c r="P138" s="12">
        <v>1722</v>
      </c>
      <c r="Q138" s="12">
        <v>1765</v>
      </c>
      <c r="R138" s="81">
        <v>1842</v>
      </c>
      <c r="S138" s="108"/>
      <c r="T138" s="12"/>
    </row>
    <row r="139" spans="2:20" x14ac:dyDescent="0.2">
      <c r="B139" s="12" t="s">
        <v>536</v>
      </c>
      <c r="C139" s="12">
        <v>13837</v>
      </c>
      <c r="D139" s="12">
        <v>14110</v>
      </c>
      <c r="E139" s="12">
        <v>14382</v>
      </c>
      <c r="F139" s="12">
        <v>15213</v>
      </c>
      <c r="G139" s="12">
        <v>15969</v>
      </c>
      <c r="H139" s="12">
        <v>16864</v>
      </c>
      <c r="I139" s="12">
        <v>18241</v>
      </c>
      <c r="J139" s="12">
        <v>19339</v>
      </c>
      <c r="K139" s="12">
        <v>20286</v>
      </c>
      <c r="L139" s="12">
        <v>21539</v>
      </c>
      <c r="M139" s="12">
        <v>22450</v>
      </c>
      <c r="N139" s="12">
        <v>23820</v>
      </c>
      <c r="O139" s="12">
        <v>25132</v>
      </c>
      <c r="P139" s="12">
        <v>26217</v>
      </c>
      <c r="Q139" s="12">
        <v>26616</v>
      </c>
      <c r="R139" s="81">
        <v>25602</v>
      </c>
      <c r="S139" s="108"/>
      <c r="T139" s="12"/>
    </row>
    <row r="140" spans="2:20" x14ac:dyDescent="0.2">
      <c r="B140" s="12" t="s">
        <v>537</v>
      </c>
      <c r="C140" s="12">
        <v>7306</v>
      </c>
      <c r="D140" s="12">
        <v>7613</v>
      </c>
      <c r="E140" s="12">
        <v>7810</v>
      </c>
      <c r="F140" s="12">
        <v>8459</v>
      </c>
      <c r="G140" s="12">
        <v>8963</v>
      </c>
      <c r="H140" s="12">
        <v>9171</v>
      </c>
      <c r="I140" s="12">
        <v>9656</v>
      </c>
      <c r="J140" s="12">
        <v>10303</v>
      </c>
      <c r="K140" s="12">
        <v>10666</v>
      </c>
      <c r="L140" s="12">
        <v>10859</v>
      </c>
      <c r="M140" s="12">
        <v>11026</v>
      </c>
      <c r="N140" s="12">
        <v>11172</v>
      </c>
      <c r="O140" s="12">
        <v>11200</v>
      </c>
      <c r="P140" s="12">
        <v>11188</v>
      </c>
      <c r="Q140" s="12">
        <v>11335</v>
      </c>
      <c r="R140" s="81">
        <v>11321</v>
      </c>
      <c r="S140" s="108"/>
      <c r="T140" s="12"/>
    </row>
    <row r="141" spans="2:20" x14ac:dyDescent="0.2">
      <c r="B141" s="12" t="s">
        <v>538</v>
      </c>
      <c r="C141" s="12">
        <v>770</v>
      </c>
      <c r="D141" s="12">
        <v>792</v>
      </c>
      <c r="E141" s="12">
        <v>849</v>
      </c>
      <c r="F141" s="12">
        <v>892</v>
      </c>
      <c r="G141" s="12">
        <v>893</v>
      </c>
      <c r="H141" s="12">
        <v>854</v>
      </c>
      <c r="I141" s="12">
        <v>853</v>
      </c>
      <c r="J141" s="12">
        <v>885</v>
      </c>
      <c r="K141" s="12">
        <v>897</v>
      </c>
      <c r="L141" s="12">
        <v>928</v>
      </c>
      <c r="M141" s="12">
        <v>961</v>
      </c>
      <c r="N141" s="12">
        <v>960</v>
      </c>
      <c r="O141" s="12">
        <v>939</v>
      </c>
      <c r="P141" s="12">
        <v>919</v>
      </c>
      <c r="Q141" s="12">
        <v>929</v>
      </c>
      <c r="R141" s="81">
        <v>927</v>
      </c>
      <c r="S141" s="108"/>
      <c r="T141" s="12"/>
    </row>
    <row r="142" spans="2:20" x14ac:dyDescent="0.2">
      <c r="B142" s="12" t="s">
        <v>539</v>
      </c>
      <c r="C142" s="12">
        <v>452</v>
      </c>
      <c r="D142" s="12">
        <v>480</v>
      </c>
      <c r="E142" s="12">
        <v>487</v>
      </c>
      <c r="F142" s="12">
        <v>515</v>
      </c>
      <c r="G142" s="12">
        <v>533</v>
      </c>
      <c r="H142" s="12">
        <v>546</v>
      </c>
      <c r="I142" s="12">
        <v>576</v>
      </c>
      <c r="J142" s="12">
        <v>621</v>
      </c>
      <c r="K142" s="12">
        <v>636</v>
      </c>
      <c r="L142" s="12">
        <v>657</v>
      </c>
      <c r="M142" s="12">
        <v>659</v>
      </c>
      <c r="N142" s="12">
        <v>658</v>
      </c>
      <c r="O142" s="12">
        <v>671</v>
      </c>
      <c r="P142" s="12">
        <v>672</v>
      </c>
      <c r="Q142" s="12">
        <v>673</v>
      </c>
      <c r="R142" s="81">
        <v>662</v>
      </c>
      <c r="S142" s="108"/>
      <c r="T142" s="12"/>
    </row>
    <row r="143" spans="2:20" x14ac:dyDescent="0.2">
      <c r="B143" s="12" t="s">
        <v>540</v>
      </c>
      <c r="C143" s="12">
        <v>472</v>
      </c>
      <c r="D143" s="12">
        <v>495</v>
      </c>
      <c r="E143" s="12">
        <v>508</v>
      </c>
      <c r="F143" s="12">
        <v>545</v>
      </c>
      <c r="G143" s="12">
        <v>506</v>
      </c>
      <c r="H143" s="12">
        <v>555</v>
      </c>
      <c r="I143" s="12">
        <v>578</v>
      </c>
      <c r="J143" s="12">
        <v>614</v>
      </c>
      <c r="K143" s="12">
        <v>640</v>
      </c>
      <c r="L143" s="12">
        <v>656</v>
      </c>
      <c r="M143" s="12">
        <v>674</v>
      </c>
      <c r="N143" s="12">
        <v>653</v>
      </c>
      <c r="O143" s="12">
        <v>663</v>
      </c>
      <c r="P143" s="12">
        <v>660</v>
      </c>
      <c r="Q143" s="12">
        <v>659</v>
      </c>
      <c r="R143" s="81">
        <v>663</v>
      </c>
      <c r="S143" s="108"/>
      <c r="T143" s="12"/>
    </row>
    <row r="144" spans="2:20" x14ac:dyDescent="0.2">
      <c r="B144" s="12" t="s">
        <v>541</v>
      </c>
      <c r="C144" s="12">
        <v>1188</v>
      </c>
      <c r="D144" s="12">
        <v>1199</v>
      </c>
      <c r="E144" s="12">
        <v>1254</v>
      </c>
      <c r="F144" s="12">
        <v>1372</v>
      </c>
      <c r="G144" s="12">
        <v>1529</v>
      </c>
      <c r="H144" s="12">
        <v>1711</v>
      </c>
      <c r="I144" s="12">
        <v>2099</v>
      </c>
      <c r="J144" s="12">
        <v>2384</v>
      </c>
      <c r="K144" s="12">
        <v>2619</v>
      </c>
      <c r="L144" s="12">
        <v>2819</v>
      </c>
      <c r="M144" s="12">
        <v>3033</v>
      </c>
      <c r="N144" s="12">
        <v>3166</v>
      </c>
      <c r="O144" s="12">
        <v>3258</v>
      </c>
      <c r="P144" s="12">
        <v>3450</v>
      </c>
      <c r="Q144" s="12">
        <v>3489</v>
      </c>
      <c r="R144" s="81">
        <v>3540</v>
      </c>
      <c r="S144" s="108"/>
      <c r="T144" s="12"/>
    </row>
    <row r="145" spans="2:20" x14ac:dyDescent="0.2">
      <c r="B145" s="12" t="s">
        <v>542</v>
      </c>
      <c r="C145" s="12">
        <v>479</v>
      </c>
      <c r="D145" s="12">
        <v>517</v>
      </c>
      <c r="E145" s="12">
        <v>561</v>
      </c>
      <c r="F145" s="12">
        <v>613</v>
      </c>
      <c r="G145" s="12">
        <v>647</v>
      </c>
      <c r="H145" s="12">
        <v>658</v>
      </c>
      <c r="I145" s="12">
        <v>666</v>
      </c>
      <c r="J145" s="12">
        <v>671</v>
      </c>
      <c r="K145" s="12">
        <v>678</v>
      </c>
      <c r="L145" s="12">
        <v>695</v>
      </c>
      <c r="M145" s="12">
        <v>675</v>
      </c>
      <c r="N145" s="12">
        <v>697</v>
      </c>
      <c r="O145" s="12">
        <v>707</v>
      </c>
      <c r="P145" s="12">
        <v>740</v>
      </c>
      <c r="Q145" s="12">
        <v>747</v>
      </c>
      <c r="R145" s="81">
        <v>714</v>
      </c>
      <c r="S145" s="108"/>
      <c r="T145" s="12"/>
    </row>
    <row r="146" spans="2:20" x14ac:dyDescent="0.2">
      <c r="B146" s="12" t="s">
        <v>543</v>
      </c>
      <c r="C146" s="12">
        <v>20564</v>
      </c>
      <c r="D146" s="12">
        <v>20376</v>
      </c>
      <c r="E146" s="12">
        <v>20425</v>
      </c>
      <c r="F146" s="12">
        <v>21006</v>
      </c>
      <c r="G146" s="12">
        <v>20330</v>
      </c>
      <c r="H146" s="12">
        <v>20164</v>
      </c>
      <c r="I146" s="12">
        <v>20449</v>
      </c>
      <c r="J146" s="12">
        <v>20928</v>
      </c>
      <c r="K146" s="12">
        <v>21589</v>
      </c>
      <c r="L146" s="12">
        <v>21637</v>
      </c>
      <c r="M146" s="12">
        <v>21988</v>
      </c>
      <c r="N146" s="12">
        <v>22229</v>
      </c>
      <c r="O146" s="12">
        <v>22404</v>
      </c>
      <c r="P146" s="12">
        <v>22352</v>
      </c>
      <c r="Q146" s="12">
        <v>22049</v>
      </c>
      <c r="R146" s="81">
        <v>20648</v>
      </c>
      <c r="S146" s="108"/>
      <c r="T146" s="12"/>
    </row>
    <row r="147" spans="2:20" x14ac:dyDescent="0.2">
      <c r="B147" s="12" t="s">
        <v>544</v>
      </c>
      <c r="C147" s="12">
        <v>114</v>
      </c>
      <c r="D147" s="12">
        <v>132</v>
      </c>
      <c r="E147" s="12">
        <v>131</v>
      </c>
      <c r="F147" s="12">
        <v>129</v>
      </c>
      <c r="G147" s="12">
        <v>139</v>
      </c>
      <c r="H147" s="12">
        <v>156</v>
      </c>
      <c r="I147" s="12">
        <v>181</v>
      </c>
      <c r="J147" s="12">
        <v>197</v>
      </c>
      <c r="K147" s="12">
        <v>204</v>
      </c>
      <c r="L147" s="12">
        <v>209</v>
      </c>
      <c r="M147" s="12">
        <v>204</v>
      </c>
      <c r="N147" s="12">
        <v>206</v>
      </c>
      <c r="O147" s="12">
        <v>206</v>
      </c>
      <c r="P147" s="12">
        <v>221</v>
      </c>
      <c r="Q147" s="12">
        <v>225</v>
      </c>
      <c r="R147" s="81">
        <v>235</v>
      </c>
      <c r="S147" s="108"/>
      <c r="T147" s="12"/>
    </row>
    <row r="148" spans="2:20" x14ac:dyDescent="0.2">
      <c r="B148" s="12" t="s">
        <v>545</v>
      </c>
      <c r="C148" s="12">
        <v>180</v>
      </c>
      <c r="D148" s="12">
        <v>190</v>
      </c>
      <c r="E148" s="12">
        <v>183</v>
      </c>
      <c r="F148" s="12">
        <v>145</v>
      </c>
      <c r="G148" s="12">
        <v>133</v>
      </c>
      <c r="H148" s="12">
        <v>124</v>
      </c>
      <c r="I148" s="12">
        <v>121</v>
      </c>
      <c r="J148" s="12">
        <v>127</v>
      </c>
      <c r="K148" s="12">
        <v>120</v>
      </c>
      <c r="L148" s="12">
        <v>116</v>
      </c>
      <c r="M148" s="12">
        <v>110</v>
      </c>
      <c r="N148" s="12">
        <v>119</v>
      </c>
      <c r="O148" s="12">
        <v>123</v>
      </c>
      <c r="P148" s="12">
        <v>114</v>
      </c>
      <c r="Q148" s="12">
        <v>114</v>
      </c>
      <c r="R148" s="81">
        <v>113</v>
      </c>
      <c r="S148" s="108"/>
      <c r="T148" s="12"/>
    </row>
    <row r="149" spans="2:20" x14ac:dyDescent="0.2">
      <c r="B149" s="12" t="s">
        <v>546</v>
      </c>
      <c r="C149" s="12">
        <v>815</v>
      </c>
      <c r="D149" s="12">
        <v>873</v>
      </c>
      <c r="E149" s="12">
        <v>948</v>
      </c>
      <c r="F149" s="12">
        <v>1033</v>
      </c>
      <c r="G149" s="12">
        <v>1090</v>
      </c>
      <c r="H149" s="12">
        <v>1170</v>
      </c>
      <c r="I149" s="12">
        <v>1205</v>
      </c>
      <c r="J149" s="12">
        <v>1272</v>
      </c>
      <c r="K149" s="12">
        <v>1306</v>
      </c>
      <c r="L149" s="12">
        <v>1374</v>
      </c>
      <c r="M149" s="12">
        <v>1423</v>
      </c>
      <c r="N149" s="12">
        <v>1407</v>
      </c>
      <c r="O149" s="12">
        <v>1390</v>
      </c>
      <c r="P149" s="12">
        <v>1339</v>
      </c>
      <c r="Q149" s="12">
        <v>1339</v>
      </c>
      <c r="R149" s="81">
        <v>1342</v>
      </c>
      <c r="S149" s="108"/>
      <c r="T149" s="12"/>
    </row>
    <row r="150" spans="2:20" x14ac:dyDescent="0.2">
      <c r="B150" s="12" t="s">
        <v>547</v>
      </c>
      <c r="C150" s="12">
        <v>689</v>
      </c>
      <c r="D150" s="12">
        <v>666</v>
      </c>
      <c r="E150" s="12">
        <v>706</v>
      </c>
      <c r="F150" s="12">
        <v>771</v>
      </c>
      <c r="G150" s="12">
        <v>800</v>
      </c>
      <c r="H150" s="12">
        <v>824</v>
      </c>
      <c r="I150" s="12">
        <v>881</v>
      </c>
      <c r="J150" s="12">
        <v>930</v>
      </c>
      <c r="K150" s="12">
        <v>948</v>
      </c>
      <c r="L150" s="12">
        <v>968</v>
      </c>
      <c r="M150" s="12">
        <v>984</v>
      </c>
      <c r="N150" s="12">
        <v>1011</v>
      </c>
      <c r="O150" s="12">
        <v>1027</v>
      </c>
      <c r="P150" s="12">
        <v>1007</v>
      </c>
      <c r="Q150" s="12">
        <v>912</v>
      </c>
      <c r="R150" s="81">
        <v>842</v>
      </c>
      <c r="S150" s="108"/>
      <c r="T150" s="12"/>
    </row>
    <row r="151" spans="2:20" x14ac:dyDescent="0.2">
      <c r="B151" s="12" t="s">
        <v>548</v>
      </c>
      <c r="C151" s="12">
        <v>14641</v>
      </c>
      <c r="D151" s="12">
        <v>14454</v>
      </c>
      <c r="E151" s="12">
        <v>14955</v>
      </c>
      <c r="F151" s="12">
        <v>15998</v>
      </c>
      <c r="G151" s="12">
        <v>16459</v>
      </c>
      <c r="H151" s="12">
        <v>17132</v>
      </c>
      <c r="I151" s="12">
        <v>18108</v>
      </c>
      <c r="J151" s="12">
        <v>19452</v>
      </c>
      <c r="K151" s="12">
        <v>20456</v>
      </c>
      <c r="L151" s="12">
        <v>21304</v>
      </c>
      <c r="M151" s="12">
        <v>22447</v>
      </c>
      <c r="N151" s="12">
        <v>23094</v>
      </c>
      <c r="O151" s="12">
        <v>23578</v>
      </c>
      <c r="P151" s="12">
        <v>23900</v>
      </c>
      <c r="Q151" s="12">
        <v>23960</v>
      </c>
      <c r="R151" s="81">
        <v>21823</v>
      </c>
      <c r="S151" s="108"/>
      <c r="T151" s="12"/>
    </row>
    <row r="152" spans="2:20" x14ac:dyDescent="0.2">
      <c r="B152" s="12" t="s">
        <v>549</v>
      </c>
      <c r="C152" s="12">
        <v>334</v>
      </c>
      <c r="D152" s="12">
        <v>338</v>
      </c>
      <c r="E152" s="12">
        <v>347</v>
      </c>
      <c r="F152" s="12">
        <v>389</v>
      </c>
      <c r="G152" s="12">
        <v>395</v>
      </c>
      <c r="H152" s="12">
        <v>425</v>
      </c>
      <c r="I152" s="12">
        <v>467</v>
      </c>
      <c r="J152" s="12">
        <v>489</v>
      </c>
      <c r="K152" s="12">
        <v>519</v>
      </c>
      <c r="L152" s="12">
        <v>520</v>
      </c>
      <c r="M152" s="12">
        <v>529</v>
      </c>
      <c r="N152" s="12">
        <v>520</v>
      </c>
      <c r="O152" s="12">
        <v>564</v>
      </c>
      <c r="P152" s="12">
        <v>587</v>
      </c>
      <c r="Q152" s="12">
        <v>605</v>
      </c>
      <c r="R152" s="81">
        <v>611</v>
      </c>
      <c r="S152" s="108"/>
      <c r="T152" s="12"/>
    </row>
    <row r="153" spans="2:20" x14ac:dyDescent="0.2">
      <c r="B153" s="12" t="s">
        <v>550</v>
      </c>
      <c r="C153" s="12">
        <v>1248</v>
      </c>
      <c r="D153" s="12">
        <v>1283</v>
      </c>
      <c r="E153" s="12">
        <v>1338</v>
      </c>
      <c r="F153" s="12">
        <v>1497</v>
      </c>
      <c r="G153" s="12">
        <v>1605</v>
      </c>
      <c r="H153" s="12">
        <v>1673</v>
      </c>
      <c r="I153" s="12">
        <v>1809</v>
      </c>
      <c r="J153" s="12">
        <v>1937</v>
      </c>
      <c r="K153" s="12">
        <v>1999</v>
      </c>
      <c r="L153" s="12">
        <v>2039</v>
      </c>
      <c r="M153" s="12">
        <v>2113</v>
      </c>
      <c r="N153" s="12">
        <v>2182</v>
      </c>
      <c r="O153" s="12">
        <v>2283</v>
      </c>
      <c r="P153" s="12">
        <v>2377</v>
      </c>
      <c r="Q153" s="12">
        <v>2688</v>
      </c>
      <c r="R153" s="81">
        <v>2985</v>
      </c>
      <c r="S153" s="108"/>
      <c r="T153" s="12"/>
    </row>
    <row r="154" spans="2:20" x14ac:dyDescent="0.2">
      <c r="B154" s="12" t="s">
        <v>551</v>
      </c>
      <c r="C154" s="12">
        <v>1030</v>
      </c>
      <c r="D154" s="12">
        <v>1076</v>
      </c>
      <c r="E154" s="12">
        <v>1118</v>
      </c>
      <c r="F154" s="12">
        <v>1216</v>
      </c>
      <c r="G154" s="12">
        <v>1208</v>
      </c>
      <c r="H154" s="12">
        <v>1244</v>
      </c>
      <c r="I154" s="12">
        <v>1326</v>
      </c>
      <c r="J154" s="12">
        <v>1377</v>
      </c>
      <c r="K154" s="12">
        <v>1353</v>
      </c>
      <c r="L154" s="12">
        <v>1330</v>
      </c>
      <c r="M154" s="12">
        <v>1349</v>
      </c>
      <c r="N154" s="12">
        <v>1348</v>
      </c>
      <c r="O154" s="12">
        <v>1333</v>
      </c>
      <c r="P154" s="12">
        <v>1327</v>
      </c>
      <c r="Q154" s="12">
        <v>1346</v>
      </c>
      <c r="R154" s="81">
        <v>1321</v>
      </c>
      <c r="S154" s="108"/>
      <c r="T154" s="12"/>
    </row>
    <row r="155" spans="2:20" x14ac:dyDescent="0.2">
      <c r="B155" s="12" t="s">
        <v>552</v>
      </c>
      <c r="C155" s="12">
        <v>137</v>
      </c>
      <c r="D155" s="12">
        <v>155</v>
      </c>
      <c r="E155" s="12">
        <v>148</v>
      </c>
      <c r="F155" s="12">
        <v>193</v>
      </c>
      <c r="G155" s="12">
        <v>212</v>
      </c>
      <c r="H155" s="12">
        <v>232</v>
      </c>
      <c r="I155" s="12">
        <v>254</v>
      </c>
      <c r="J155" s="12">
        <v>256</v>
      </c>
      <c r="K155" s="12">
        <v>277</v>
      </c>
      <c r="L155" s="12">
        <v>273</v>
      </c>
      <c r="M155" s="12">
        <v>274</v>
      </c>
      <c r="N155" s="12">
        <v>278</v>
      </c>
      <c r="O155" s="12">
        <v>268</v>
      </c>
      <c r="P155" s="12">
        <v>271</v>
      </c>
      <c r="Q155" s="12">
        <v>274</v>
      </c>
      <c r="R155" s="81">
        <v>261</v>
      </c>
      <c r="S155" s="108"/>
      <c r="T155" s="12"/>
    </row>
    <row r="156" spans="2:20" x14ac:dyDescent="0.2">
      <c r="B156" s="12" t="s">
        <v>553</v>
      </c>
      <c r="C156" s="12">
        <v>1293</v>
      </c>
      <c r="D156" s="12">
        <v>1362</v>
      </c>
      <c r="E156" s="12">
        <v>1370</v>
      </c>
      <c r="F156" s="12">
        <v>1452</v>
      </c>
      <c r="G156" s="12">
        <v>1504</v>
      </c>
      <c r="H156" s="12">
        <v>1594</v>
      </c>
      <c r="I156" s="12">
        <v>1655</v>
      </c>
      <c r="J156" s="12">
        <v>1728</v>
      </c>
      <c r="K156" s="12">
        <v>1813</v>
      </c>
      <c r="L156" s="12">
        <v>1884</v>
      </c>
      <c r="M156" s="12">
        <v>1969</v>
      </c>
      <c r="N156" s="12">
        <v>2003</v>
      </c>
      <c r="O156" s="12">
        <v>2037</v>
      </c>
      <c r="P156" s="12">
        <v>2058</v>
      </c>
      <c r="Q156" s="12">
        <v>2084</v>
      </c>
      <c r="R156" s="81">
        <v>2098</v>
      </c>
      <c r="S156" s="108"/>
      <c r="T156" s="12"/>
    </row>
    <row r="157" spans="2:20" x14ac:dyDescent="0.2">
      <c r="B157" s="12" t="s">
        <v>554</v>
      </c>
      <c r="C157" s="12">
        <v>2405</v>
      </c>
      <c r="D157" s="12">
        <v>2427</v>
      </c>
      <c r="E157" s="12">
        <v>2466</v>
      </c>
      <c r="F157" s="12">
        <v>2620</v>
      </c>
      <c r="G157" s="12">
        <v>2667</v>
      </c>
      <c r="H157" s="12">
        <v>2770</v>
      </c>
      <c r="I157" s="12">
        <v>2943</v>
      </c>
      <c r="J157" s="12">
        <v>3077</v>
      </c>
      <c r="K157" s="12">
        <v>3196</v>
      </c>
      <c r="L157" s="12">
        <v>3302</v>
      </c>
      <c r="M157" s="12">
        <v>3320</v>
      </c>
      <c r="N157" s="12">
        <v>3402</v>
      </c>
      <c r="O157" s="12">
        <v>3363</v>
      </c>
      <c r="P157" s="12">
        <v>3321</v>
      </c>
      <c r="Q157" s="12">
        <v>3275</v>
      </c>
      <c r="R157" s="81">
        <v>3186</v>
      </c>
      <c r="S157" s="108"/>
      <c r="T157" s="12"/>
    </row>
    <row r="158" spans="2:20" x14ac:dyDescent="0.2">
      <c r="B158" s="12" t="s">
        <v>555</v>
      </c>
      <c r="C158" s="12">
        <v>1891</v>
      </c>
      <c r="D158" s="12">
        <v>1912</v>
      </c>
      <c r="E158" s="12">
        <v>1979</v>
      </c>
      <c r="F158" s="12">
        <v>2177</v>
      </c>
      <c r="G158" s="12">
        <v>2214</v>
      </c>
      <c r="H158" s="12">
        <v>2330</v>
      </c>
      <c r="I158" s="12">
        <v>2484</v>
      </c>
      <c r="J158" s="12">
        <v>2567</v>
      </c>
      <c r="K158" s="12">
        <v>2666</v>
      </c>
      <c r="L158" s="12">
        <v>2800</v>
      </c>
      <c r="M158" s="12">
        <v>2879</v>
      </c>
      <c r="N158" s="12">
        <v>2827</v>
      </c>
      <c r="O158" s="12">
        <v>2927</v>
      </c>
      <c r="P158" s="12">
        <v>2966</v>
      </c>
      <c r="Q158" s="12">
        <v>2936</v>
      </c>
      <c r="R158" s="81">
        <v>2865</v>
      </c>
      <c r="S158" s="108"/>
      <c r="T158" s="12"/>
    </row>
    <row r="159" spans="2:20" x14ac:dyDescent="0.2">
      <c r="B159" s="12" t="s">
        <v>556</v>
      </c>
      <c r="C159" s="12">
        <v>53</v>
      </c>
      <c r="D159" s="12">
        <v>65</v>
      </c>
      <c r="E159" s="12">
        <v>76</v>
      </c>
      <c r="F159" s="12">
        <v>70</v>
      </c>
      <c r="G159" s="12">
        <v>73</v>
      </c>
      <c r="H159" s="12">
        <v>81</v>
      </c>
      <c r="I159" s="12">
        <v>73</v>
      </c>
      <c r="J159" s="12">
        <v>75</v>
      </c>
      <c r="K159" s="12">
        <v>75</v>
      </c>
      <c r="L159" s="12">
        <v>81</v>
      </c>
      <c r="M159" s="12">
        <v>78</v>
      </c>
      <c r="N159" s="12">
        <v>83</v>
      </c>
      <c r="O159" s="12">
        <v>98</v>
      </c>
      <c r="P159" s="12">
        <v>96</v>
      </c>
      <c r="Q159" s="12">
        <v>95</v>
      </c>
      <c r="R159" s="81">
        <v>96</v>
      </c>
      <c r="S159" s="108"/>
      <c r="T159" s="12"/>
    </row>
    <row r="160" spans="2:20" x14ac:dyDescent="0.2">
      <c r="B160" s="12" t="s">
        <v>557</v>
      </c>
      <c r="C160" s="12">
        <v>9120</v>
      </c>
      <c r="D160" s="12">
        <v>9313</v>
      </c>
      <c r="E160" s="12">
        <v>9529</v>
      </c>
      <c r="F160" s="12">
        <v>10281</v>
      </c>
      <c r="G160" s="12">
        <v>10849</v>
      </c>
      <c r="H160" s="12">
        <v>11499</v>
      </c>
      <c r="I160" s="12">
        <v>12359</v>
      </c>
      <c r="J160" s="12">
        <v>12884</v>
      </c>
      <c r="K160" s="12">
        <v>13530</v>
      </c>
      <c r="L160" s="12">
        <v>14072</v>
      </c>
      <c r="M160" s="12">
        <v>14724</v>
      </c>
      <c r="N160" s="12">
        <v>15803</v>
      </c>
      <c r="O160" s="12">
        <v>17062</v>
      </c>
      <c r="P160" s="12">
        <v>17744</v>
      </c>
      <c r="Q160" s="12">
        <v>18213</v>
      </c>
      <c r="R160" s="81">
        <v>17483</v>
      </c>
      <c r="S160" s="108"/>
      <c r="T160" s="12"/>
    </row>
    <row r="161" spans="2:20" x14ac:dyDescent="0.2">
      <c r="B161" s="12" t="s">
        <v>558</v>
      </c>
      <c r="C161" s="12">
        <v>5389</v>
      </c>
      <c r="D161" s="12">
        <v>5523</v>
      </c>
      <c r="E161" s="12">
        <v>5876</v>
      </c>
      <c r="F161" s="12">
        <v>6343</v>
      </c>
      <c r="G161" s="12">
        <v>6614</v>
      </c>
      <c r="H161" s="12">
        <v>7335</v>
      </c>
      <c r="I161" s="12">
        <v>8129</v>
      </c>
      <c r="J161" s="12">
        <v>9111</v>
      </c>
      <c r="K161" s="12">
        <v>9952</v>
      </c>
      <c r="L161" s="12">
        <v>10735</v>
      </c>
      <c r="M161" s="12">
        <v>11614</v>
      </c>
      <c r="N161" s="12">
        <v>12586</v>
      </c>
      <c r="O161" s="12">
        <v>13307</v>
      </c>
      <c r="P161" s="12">
        <v>13880</v>
      </c>
      <c r="Q161" s="12">
        <v>14426</v>
      </c>
      <c r="R161" s="81">
        <v>14783</v>
      </c>
      <c r="S161" s="108"/>
      <c r="T161" s="12"/>
    </row>
    <row r="162" spans="2:20" x14ac:dyDescent="0.2">
      <c r="B162" s="12" t="s">
        <v>559</v>
      </c>
      <c r="C162" s="12">
        <v>2522</v>
      </c>
      <c r="D162" s="12">
        <v>2567</v>
      </c>
      <c r="E162" s="12">
        <v>2685</v>
      </c>
      <c r="F162" s="12">
        <v>2895</v>
      </c>
      <c r="G162" s="12">
        <v>2961</v>
      </c>
      <c r="H162" s="12">
        <v>3157</v>
      </c>
      <c r="I162" s="12">
        <v>3416</v>
      </c>
      <c r="J162" s="12">
        <v>3647</v>
      </c>
      <c r="K162" s="12">
        <v>3788</v>
      </c>
      <c r="L162" s="12">
        <v>3940</v>
      </c>
      <c r="M162" s="12">
        <v>4009</v>
      </c>
      <c r="N162" s="12">
        <v>4110</v>
      </c>
      <c r="O162" s="12">
        <v>4146</v>
      </c>
      <c r="P162" s="12">
        <v>4153</v>
      </c>
      <c r="Q162" s="12">
        <v>4174</v>
      </c>
      <c r="R162" s="81">
        <v>4234</v>
      </c>
      <c r="S162" s="108"/>
      <c r="T162" s="12"/>
    </row>
    <row r="163" spans="2:20" x14ac:dyDescent="0.2">
      <c r="B163" s="12" t="s">
        <v>560</v>
      </c>
      <c r="C163" s="12">
        <v>5606</v>
      </c>
      <c r="D163" s="12">
        <v>6359</v>
      </c>
      <c r="E163" s="12">
        <v>7181</v>
      </c>
      <c r="F163" s="12">
        <v>8546</v>
      </c>
      <c r="G163" s="12">
        <v>9953</v>
      </c>
      <c r="H163" s="12">
        <v>11481</v>
      </c>
      <c r="I163" s="12">
        <v>13872</v>
      </c>
      <c r="J163" s="12">
        <v>15361</v>
      </c>
      <c r="K163" s="12">
        <v>16210</v>
      </c>
      <c r="L163" s="12">
        <v>17055</v>
      </c>
      <c r="M163" s="12">
        <v>17923</v>
      </c>
      <c r="N163" s="12">
        <v>19478</v>
      </c>
      <c r="O163" s="12">
        <v>21252</v>
      </c>
      <c r="P163" s="12">
        <v>23275</v>
      </c>
      <c r="Q163" s="12">
        <v>25114</v>
      </c>
      <c r="R163" s="81">
        <v>26344</v>
      </c>
      <c r="S163" s="108"/>
      <c r="T163" s="12"/>
    </row>
    <row r="164" spans="2:20" x14ac:dyDescent="0.2">
      <c r="B164" s="12" t="s">
        <v>561</v>
      </c>
      <c r="C164" s="12">
        <v>11464</v>
      </c>
      <c r="D164" s="12">
        <v>11514</v>
      </c>
      <c r="E164" s="12">
        <v>11657</v>
      </c>
      <c r="F164" s="12">
        <v>12079</v>
      </c>
      <c r="G164" s="12">
        <v>12178</v>
      </c>
      <c r="H164" s="12">
        <v>12472</v>
      </c>
      <c r="I164" s="12">
        <v>13092</v>
      </c>
      <c r="J164" s="12">
        <v>13819</v>
      </c>
      <c r="K164" s="12">
        <v>14790</v>
      </c>
      <c r="L164" s="12">
        <v>15858</v>
      </c>
      <c r="M164" s="12">
        <v>17228</v>
      </c>
      <c r="N164" s="12">
        <v>17962</v>
      </c>
      <c r="O164" s="12">
        <v>18113</v>
      </c>
      <c r="P164" s="12">
        <v>18646</v>
      </c>
      <c r="Q164" s="12">
        <v>19004</v>
      </c>
      <c r="R164" s="81">
        <v>18202</v>
      </c>
      <c r="S164" s="108"/>
      <c r="T164" s="12"/>
    </row>
    <row r="165" spans="2:20" x14ac:dyDescent="0.2">
      <c r="B165" s="12" t="s">
        <v>562</v>
      </c>
      <c r="C165" s="12">
        <v>4844</v>
      </c>
      <c r="D165" s="12">
        <v>4940</v>
      </c>
      <c r="E165" s="12">
        <v>5088</v>
      </c>
      <c r="F165" s="12">
        <v>5356</v>
      </c>
      <c r="G165" s="12">
        <v>5467</v>
      </c>
      <c r="H165" s="12">
        <v>5702</v>
      </c>
      <c r="I165" s="12">
        <v>6016</v>
      </c>
      <c r="J165" s="12">
        <v>6195</v>
      </c>
      <c r="K165" s="12">
        <v>6309</v>
      </c>
      <c r="L165" s="12">
        <v>6451</v>
      </c>
      <c r="M165" s="12">
        <v>6579</v>
      </c>
      <c r="N165" s="12">
        <v>6766</v>
      </c>
      <c r="O165" s="12">
        <v>6880</v>
      </c>
      <c r="P165" s="12">
        <v>6920</v>
      </c>
      <c r="Q165" s="12">
        <v>7062</v>
      </c>
      <c r="R165" s="81">
        <v>6948</v>
      </c>
      <c r="S165" s="108"/>
      <c r="T165" s="12"/>
    </row>
    <row r="166" spans="2:20" x14ac:dyDescent="0.2">
      <c r="B166" s="12" t="s">
        <v>563</v>
      </c>
      <c r="C166" s="12">
        <v>132</v>
      </c>
      <c r="D166" s="12">
        <v>147</v>
      </c>
      <c r="E166" s="12">
        <v>179</v>
      </c>
      <c r="F166" s="12">
        <v>203</v>
      </c>
      <c r="G166" s="12">
        <v>211</v>
      </c>
      <c r="H166" s="12">
        <v>229</v>
      </c>
      <c r="I166" s="12">
        <v>237</v>
      </c>
      <c r="J166" s="12">
        <v>242</v>
      </c>
      <c r="K166" s="12">
        <v>234</v>
      </c>
      <c r="L166" s="12">
        <v>243</v>
      </c>
      <c r="M166" s="12">
        <v>237</v>
      </c>
      <c r="N166" s="12">
        <v>250</v>
      </c>
      <c r="O166" s="12">
        <v>243</v>
      </c>
      <c r="P166" s="12">
        <v>247</v>
      </c>
      <c r="Q166" s="12">
        <v>260</v>
      </c>
      <c r="R166" s="81">
        <v>255</v>
      </c>
      <c r="S166" s="108"/>
      <c r="T166" s="12"/>
    </row>
    <row r="167" spans="2:20" x14ac:dyDescent="0.2">
      <c r="B167" s="12" t="s">
        <v>37</v>
      </c>
      <c r="C167" s="12">
        <v>341642</v>
      </c>
      <c r="D167" s="12">
        <v>352657</v>
      </c>
      <c r="E167" s="12">
        <v>364331</v>
      </c>
      <c r="F167" s="12">
        <v>390064</v>
      </c>
      <c r="G167" s="12">
        <v>406886</v>
      </c>
      <c r="H167" s="12">
        <v>429549</v>
      </c>
      <c r="I167" s="12">
        <v>459688</v>
      </c>
      <c r="J167" s="12">
        <v>487097</v>
      </c>
      <c r="K167" s="12">
        <v>510537</v>
      </c>
      <c r="L167" s="12">
        <v>533918</v>
      </c>
      <c r="M167" s="12">
        <v>558321</v>
      </c>
      <c r="N167" s="12">
        <v>584929</v>
      </c>
      <c r="O167" s="12">
        <v>607963</v>
      </c>
      <c r="P167" s="12">
        <v>627282</v>
      </c>
      <c r="Q167" s="12">
        <v>643716</v>
      </c>
      <c r="R167" s="81">
        <v>631129</v>
      </c>
      <c r="S167" s="108"/>
      <c r="T167" s="12"/>
    </row>
    <row r="168" spans="2:20" x14ac:dyDescent="0.2">
      <c r="S168" s="108"/>
      <c r="T168" s="12"/>
    </row>
    <row r="169" spans="2:20" x14ac:dyDescent="0.2">
      <c r="S169" s="108"/>
      <c r="T169" s="12"/>
    </row>
    <row r="170" spans="2:20" x14ac:dyDescent="0.2">
      <c r="S170" s="81"/>
      <c r="T170" s="12"/>
    </row>
    <row r="171" spans="2:20" x14ac:dyDescent="0.2">
      <c r="S171" s="81"/>
      <c r="T171" s="12"/>
    </row>
  </sheetData>
  <sortState xmlns:xlrd2="http://schemas.microsoft.com/office/spreadsheetml/2017/richdata2" ref="A88:S166">
    <sortCondition descending="1" ref="O88:O166"/>
    <sortCondition descending="1" ref="R88:R166"/>
  </sortState>
  <mergeCells count="1">
    <mergeCell ref="R2:S2"/>
  </mergeCells>
  <phoneticPr fontId="0" type="noConversion"/>
  <hyperlinks>
    <hyperlink ref="V1" location="Contents!A1" display="Contents page" xr:uid="{00000000-0004-0000-1A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Q147"/>
  <sheetViews>
    <sheetView zoomScale="110" zoomScaleNormal="110" workbookViewId="0">
      <pane xSplit="1" ySplit="2" topLeftCell="B117" activePane="bottomRight" state="frozen"/>
      <selection activeCell="B5" sqref="B5"/>
      <selection pane="topRight" activeCell="B5" sqref="B5"/>
      <selection pane="bottomLeft" activeCell="B5" sqref="B5"/>
      <selection pane="bottomRight" sqref="A1:XFD1048576"/>
    </sheetView>
  </sheetViews>
  <sheetFormatPr defaultColWidth="9" defaultRowHeight="10" x14ac:dyDescent="0.2"/>
  <cols>
    <col min="1" max="1" width="9" style="108"/>
    <col min="2" max="4" width="10.8984375" style="12" customWidth="1"/>
    <col min="5" max="6" width="14.8984375" style="12" customWidth="1"/>
    <col min="7" max="9" width="9" style="108"/>
    <col min="10" max="10" width="9.3984375" style="108" bestFit="1" customWidth="1"/>
    <col min="11" max="16" width="9" style="108"/>
    <col min="17" max="17" width="9.3984375" style="108" bestFit="1" customWidth="1"/>
    <col min="18" max="16384" width="9" style="108"/>
  </cols>
  <sheetData>
    <row r="1" spans="1:10" ht="18.75" customHeight="1" x14ac:dyDescent="0.3">
      <c r="B1" s="46" t="s">
        <v>425</v>
      </c>
      <c r="E1" s="217"/>
      <c r="I1" s="207" t="s">
        <v>366</v>
      </c>
      <c r="J1" s="218"/>
    </row>
    <row r="2" spans="1:10" ht="41.25" customHeight="1" x14ac:dyDescent="0.25">
      <c r="B2" s="57" t="s">
        <v>139</v>
      </c>
      <c r="C2" s="57" t="s">
        <v>367</v>
      </c>
      <c r="D2" s="57" t="s">
        <v>297</v>
      </c>
      <c r="E2" s="57" t="s">
        <v>352</v>
      </c>
      <c r="F2" s="57" t="s">
        <v>353</v>
      </c>
      <c r="G2" s="219"/>
    </row>
    <row r="3" spans="1:10" x14ac:dyDescent="0.2">
      <c r="A3" s="7">
        <v>31107</v>
      </c>
      <c r="C3" s="220"/>
      <c r="D3" s="220"/>
      <c r="E3" s="220"/>
      <c r="G3" s="219"/>
    </row>
    <row r="4" spans="1:10" x14ac:dyDescent="0.2">
      <c r="A4" s="7">
        <v>31199</v>
      </c>
      <c r="C4" s="220"/>
      <c r="D4" s="220"/>
      <c r="E4" s="220"/>
      <c r="G4" s="219"/>
    </row>
    <row r="5" spans="1:10" x14ac:dyDescent="0.2">
      <c r="A5" s="7">
        <v>31291</v>
      </c>
      <c r="C5" s="220"/>
      <c r="D5" s="220"/>
      <c r="E5" s="220"/>
      <c r="G5" s="219"/>
    </row>
    <row r="6" spans="1:10" x14ac:dyDescent="0.2">
      <c r="A6" s="7">
        <v>31382</v>
      </c>
      <c r="C6" s="220"/>
      <c r="D6" s="220"/>
      <c r="E6" s="220"/>
      <c r="G6" s="219"/>
    </row>
    <row r="7" spans="1:10" x14ac:dyDescent="0.2">
      <c r="A7" s="7">
        <v>31472</v>
      </c>
      <c r="C7" s="220"/>
      <c r="D7" s="220"/>
      <c r="E7" s="220"/>
      <c r="G7" s="219"/>
    </row>
    <row r="8" spans="1:10" x14ac:dyDescent="0.2">
      <c r="A8" s="7">
        <v>31564</v>
      </c>
      <c r="C8" s="220"/>
      <c r="D8" s="220"/>
      <c r="E8" s="220"/>
      <c r="G8" s="219"/>
    </row>
    <row r="9" spans="1:10" x14ac:dyDescent="0.2">
      <c r="A9" s="7">
        <v>31656</v>
      </c>
      <c r="C9" s="220"/>
      <c r="D9" s="220"/>
      <c r="E9" s="220"/>
      <c r="G9" s="219"/>
    </row>
    <row r="10" spans="1:10" x14ac:dyDescent="0.2">
      <c r="A10" s="7">
        <v>31747</v>
      </c>
      <c r="C10" s="220"/>
      <c r="D10" s="220"/>
      <c r="E10" s="220"/>
      <c r="G10" s="219"/>
    </row>
    <row r="11" spans="1:10" x14ac:dyDescent="0.2">
      <c r="A11" s="7">
        <v>31837</v>
      </c>
      <c r="C11" s="220"/>
      <c r="D11" s="220"/>
      <c r="E11" s="220"/>
      <c r="G11" s="219"/>
    </row>
    <row r="12" spans="1:10" x14ac:dyDescent="0.2">
      <c r="A12" s="7">
        <v>31929</v>
      </c>
      <c r="C12" s="220"/>
      <c r="D12" s="220"/>
      <c r="E12" s="220"/>
      <c r="G12" s="219"/>
    </row>
    <row r="13" spans="1:10" x14ac:dyDescent="0.2">
      <c r="A13" s="7">
        <v>32021</v>
      </c>
      <c r="C13" s="220"/>
      <c r="D13" s="220"/>
      <c r="E13" s="220"/>
      <c r="G13" s="219"/>
    </row>
    <row r="14" spans="1:10" x14ac:dyDescent="0.2">
      <c r="A14" s="7">
        <v>32112</v>
      </c>
      <c r="C14" s="220"/>
      <c r="D14" s="220"/>
      <c r="E14" s="220"/>
      <c r="G14" s="219"/>
    </row>
    <row r="15" spans="1:10" x14ac:dyDescent="0.2">
      <c r="A15" s="7">
        <v>32203</v>
      </c>
      <c r="C15" s="220"/>
      <c r="D15" s="220"/>
      <c r="E15" s="220"/>
      <c r="G15" s="219"/>
    </row>
    <row r="16" spans="1:10" x14ac:dyDescent="0.2">
      <c r="A16" s="7">
        <v>32295</v>
      </c>
      <c r="C16" s="220"/>
      <c r="D16" s="220"/>
      <c r="E16" s="220"/>
      <c r="G16" s="219"/>
    </row>
    <row r="17" spans="1:7" x14ac:dyDescent="0.2">
      <c r="A17" s="7">
        <v>32387</v>
      </c>
      <c r="C17" s="220"/>
      <c r="D17" s="220"/>
      <c r="E17" s="220"/>
      <c r="G17" s="219"/>
    </row>
    <row r="18" spans="1:7" x14ac:dyDescent="0.2">
      <c r="A18" s="7">
        <v>32478</v>
      </c>
      <c r="C18" s="220"/>
      <c r="D18" s="220"/>
      <c r="E18" s="220"/>
      <c r="G18" s="219"/>
    </row>
    <row r="19" spans="1:7" x14ac:dyDescent="0.2">
      <c r="A19" s="7">
        <v>32568</v>
      </c>
      <c r="C19" s="220"/>
      <c r="D19" s="220"/>
      <c r="E19" s="220"/>
      <c r="G19" s="219"/>
    </row>
    <row r="20" spans="1:7" x14ac:dyDescent="0.2">
      <c r="A20" s="7">
        <v>32660</v>
      </c>
      <c r="C20" s="220"/>
      <c r="D20" s="220"/>
      <c r="E20" s="220"/>
      <c r="G20" s="219"/>
    </row>
    <row r="21" spans="1:7" x14ac:dyDescent="0.2">
      <c r="A21" s="7">
        <v>32752</v>
      </c>
      <c r="C21" s="220"/>
      <c r="D21" s="220"/>
      <c r="E21" s="220"/>
      <c r="G21" s="219"/>
    </row>
    <row r="22" spans="1:7" x14ac:dyDescent="0.2">
      <c r="A22" s="7">
        <v>32843</v>
      </c>
      <c r="C22" s="220"/>
      <c r="D22" s="220"/>
      <c r="E22" s="220"/>
      <c r="G22" s="219"/>
    </row>
    <row r="23" spans="1:7" x14ac:dyDescent="0.2">
      <c r="A23" s="7">
        <v>32933</v>
      </c>
      <c r="C23" s="220"/>
      <c r="D23" s="220"/>
      <c r="E23" s="220"/>
      <c r="G23" s="219"/>
    </row>
    <row r="24" spans="1:7" x14ac:dyDescent="0.2">
      <c r="A24" s="7">
        <v>33025</v>
      </c>
      <c r="C24" s="220"/>
      <c r="D24" s="220"/>
      <c r="E24" s="220"/>
      <c r="G24" s="219"/>
    </row>
    <row r="25" spans="1:7" x14ac:dyDescent="0.2">
      <c r="A25" s="7">
        <v>33117</v>
      </c>
      <c r="C25" s="220"/>
      <c r="D25" s="220"/>
      <c r="E25" s="220"/>
      <c r="G25" s="219"/>
    </row>
    <row r="26" spans="1:7" x14ac:dyDescent="0.2">
      <c r="A26" s="7">
        <v>33208</v>
      </c>
      <c r="C26" s="220"/>
      <c r="D26" s="220"/>
      <c r="E26" s="220"/>
      <c r="G26" s="219"/>
    </row>
    <row r="27" spans="1:7" x14ac:dyDescent="0.2">
      <c r="A27" s="7">
        <v>33298</v>
      </c>
      <c r="C27" s="220"/>
      <c r="D27" s="220"/>
      <c r="E27" s="220"/>
      <c r="G27" s="219"/>
    </row>
    <row r="28" spans="1:7" x14ac:dyDescent="0.2">
      <c r="A28" s="7">
        <v>33390</v>
      </c>
      <c r="C28" s="220"/>
      <c r="D28" s="220"/>
      <c r="E28" s="220"/>
      <c r="G28" s="219"/>
    </row>
    <row r="29" spans="1:7" x14ac:dyDescent="0.2">
      <c r="A29" s="7">
        <v>33482</v>
      </c>
      <c r="C29" s="220"/>
      <c r="D29" s="220"/>
      <c r="E29" s="220"/>
      <c r="G29" s="219"/>
    </row>
    <row r="30" spans="1:7" x14ac:dyDescent="0.2">
      <c r="A30" s="7">
        <v>33573</v>
      </c>
      <c r="C30" s="220"/>
      <c r="D30" s="220"/>
      <c r="E30" s="220"/>
      <c r="G30" s="219"/>
    </row>
    <row r="31" spans="1:7" x14ac:dyDescent="0.2">
      <c r="A31" s="7">
        <v>33664</v>
      </c>
      <c r="C31" s="220"/>
      <c r="D31" s="220"/>
      <c r="E31" s="220"/>
      <c r="G31" s="219"/>
    </row>
    <row r="32" spans="1:7" x14ac:dyDescent="0.2">
      <c r="A32" s="7">
        <v>33756</v>
      </c>
      <c r="C32" s="220"/>
      <c r="D32" s="220"/>
      <c r="E32" s="220"/>
      <c r="G32" s="219"/>
    </row>
    <row r="33" spans="1:7" x14ac:dyDescent="0.2">
      <c r="A33" s="7">
        <v>33848</v>
      </c>
      <c r="C33" s="220"/>
      <c r="D33" s="220"/>
      <c r="E33" s="220"/>
      <c r="G33" s="219"/>
    </row>
    <row r="34" spans="1:7" x14ac:dyDescent="0.2">
      <c r="A34" s="7">
        <v>33939</v>
      </c>
      <c r="C34" s="220"/>
      <c r="D34" s="220"/>
      <c r="E34" s="220"/>
      <c r="G34" s="219"/>
    </row>
    <row r="35" spans="1:7" x14ac:dyDescent="0.2">
      <c r="A35" s="7">
        <v>34029</v>
      </c>
      <c r="C35" s="220"/>
      <c r="D35" s="220"/>
      <c r="E35" s="220"/>
      <c r="G35" s="219"/>
    </row>
    <row r="36" spans="1:7" x14ac:dyDescent="0.2">
      <c r="A36" s="7">
        <v>34121</v>
      </c>
      <c r="C36" s="220"/>
      <c r="D36" s="220"/>
      <c r="E36" s="220"/>
      <c r="G36" s="219"/>
    </row>
    <row r="37" spans="1:7" x14ac:dyDescent="0.2">
      <c r="A37" s="7">
        <v>34213</v>
      </c>
      <c r="C37" s="220"/>
      <c r="D37" s="220"/>
      <c r="E37" s="220"/>
      <c r="G37" s="219"/>
    </row>
    <row r="38" spans="1:7" x14ac:dyDescent="0.2">
      <c r="A38" s="7">
        <v>34304</v>
      </c>
      <c r="C38" s="220"/>
      <c r="D38" s="220"/>
      <c r="E38" s="220"/>
      <c r="G38" s="219"/>
    </row>
    <row r="39" spans="1:7" x14ac:dyDescent="0.2">
      <c r="A39" s="7">
        <v>34394</v>
      </c>
      <c r="C39" s="220"/>
      <c r="D39" s="220"/>
      <c r="E39" s="220"/>
      <c r="G39" s="219"/>
    </row>
    <row r="40" spans="1:7" x14ac:dyDescent="0.2">
      <c r="A40" s="7">
        <v>34486</v>
      </c>
      <c r="C40" s="220"/>
      <c r="D40" s="220"/>
      <c r="E40" s="220"/>
      <c r="G40" s="219"/>
    </row>
    <row r="41" spans="1:7" x14ac:dyDescent="0.2">
      <c r="A41" s="7">
        <v>34578</v>
      </c>
      <c r="C41" s="220"/>
      <c r="D41" s="220"/>
      <c r="E41" s="220"/>
      <c r="G41" s="219"/>
    </row>
    <row r="42" spans="1:7" x14ac:dyDescent="0.2">
      <c r="A42" s="7">
        <v>34669</v>
      </c>
      <c r="C42" s="220"/>
      <c r="D42" s="220"/>
      <c r="E42" s="220"/>
      <c r="G42" s="219"/>
    </row>
    <row r="43" spans="1:7" x14ac:dyDescent="0.2">
      <c r="A43" s="7">
        <v>34759</v>
      </c>
      <c r="C43" s="220"/>
      <c r="D43" s="220"/>
      <c r="E43" s="220"/>
      <c r="G43" s="219"/>
    </row>
    <row r="44" spans="1:7" x14ac:dyDescent="0.2">
      <c r="A44" s="7">
        <v>34851</v>
      </c>
      <c r="C44" s="220"/>
      <c r="D44" s="220"/>
      <c r="E44" s="220"/>
      <c r="G44" s="219"/>
    </row>
    <row r="45" spans="1:7" x14ac:dyDescent="0.2">
      <c r="A45" s="7">
        <v>34943</v>
      </c>
      <c r="C45" s="220"/>
      <c r="D45" s="220"/>
      <c r="E45" s="220"/>
      <c r="G45" s="219"/>
    </row>
    <row r="46" spans="1:7" x14ac:dyDescent="0.2">
      <c r="A46" s="7">
        <v>35034</v>
      </c>
      <c r="C46" s="220"/>
      <c r="D46" s="220"/>
      <c r="E46" s="220"/>
      <c r="G46" s="219"/>
    </row>
    <row r="47" spans="1:7" x14ac:dyDescent="0.2">
      <c r="A47" s="7">
        <v>35125</v>
      </c>
      <c r="C47" s="220"/>
      <c r="D47" s="220"/>
      <c r="E47" s="220"/>
      <c r="G47" s="219"/>
    </row>
    <row r="48" spans="1:7" x14ac:dyDescent="0.2">
      <c r="A48" s="7">
        <v>35217</v>
      </c>
      <c r="C48" s="220"/>
      <c r="D48" s="220"/>
      <c r="E48" s="220"/>
      <c r="G48" s="219"/>
    </row>
    <row r="49" spans="1:7" x14ac:dyDescent="0.2">
      <c r="A49" s="7">
        <v>35309</v>
      </c>
      <c r="C49" s="220"/>
      <c r="D49" s="220"/>
      <c r="E49" s="220"/>
      <c r="G49" s="219"/>
    </row>
    <row r="50" spans="1:7" x14ac:dyDescent="0.2">
      <c r="A50" s="7">
        <v>35400</v>
      </c>
      <c r="C50" s="220"/>
      <c r="D50" s="220"/>
      <c r="E50" s="220"/>
      <c r="G50" s="219"/>
    </row>
    <row r="51" spans="1:7" x14ac:dyDescent="0.2">
      <c r="A51" s="7">
        <v>35490</v>
      </c>
      <c r="C51" s="220"/>
      <c r="D51" s="220"/>
      <c r="E51" s="220"/>
      <c r="G51" s="219"/>
    </row>
    <row r="52" spans="1:7" x14ac:dyDescent="0.2">
      <c r="A52" s="7">
        <v>35582</v>
      </c>
      <c r="C52" s="220"/>
      <c r="D52" s="220"/>
      <c r="E52" s="220"/>
      <c r="G52" s="219"/>
    </row>
    <row r="53" spans="1:7" x14ac:dyDescent="0.2">
      <c r="A53" s="7">
        <v>35674</v>
      </c>
      <c r="C53" s="220"/>
      <c r="D53" s="220"/>
      <c r="E53" s="220"/>
      <c r="G53" s="219"/>
    </row>
    <row r="54" spans="1:7" x14ac:dyDescent="0.2">
      <c r="A54" s="7">
        <v>35765</v>
      </c>
      <c r="C54" s="220"/>
      <c r="D54" s="220"/>
      <c r="E54" s="220"/>
      <c r="G54" s="219"/>
    </row>
    <row r="55" spans="1:7" x14ac:dyDescent="0.2">
      <c r="A55" s="7">
        <v>35855</v>
      </c>
    </row>
    <row r="56" spans="1:7" x14ac:dyDescent="0.2">
      <c r="A56" s="7">
        <v>35947</v>
      </c>
    </row>
    <row r="57" spans="1:7" x14ac:dyDescent="0.2">
      <c r="A57" s="7">
        <v>36039</v>
      </c>
    </row>
    <row r="58" spans="1:7" x14ac:dyDescent="0.2">
      <c r="A58" s="7">
        <v>36130</v>
      </c>
    </row>
    <row r="59" spans="1:7" x14ac:dyDescent="0.2">
      <c r="A59" s="7">
        <v>36220</v>
      </c>
    </row>
    <row r="60" spans="1:7" x14ac:dyDescent="0.2">
      <c r="A60" s="7">
        <v>36312</v>
      </c>
      <c r="B60" s="221"/>
      <c r="F60" s="221"/>
    </row>
    <row r="61" spans="1:7" x14ac:dyDescent="0.2">
      <c r="A61" s="7">
        <v>36404</v>
      </c>
      <c r="B61" s="221"/>
      <c r="C61" s="85"/>
      <c r="D61" s="85"/>
      <c r="F61" s="221"/>
      <c r="G61" s="27"/>
    </row>
    <row r="62" spans="1:7" x14ac:dyDescent="0.2">
      <c r="A62" s="7">
        <v>36495</v>
      </c>
      <c r="B62" s="221"/>
      <c r="C62" s="85"/>
      <c r="D62" s="85"/>
      <c r="F62" s="221"/>
      <c r="G62" s="27"/>
    </row>
    <row r="63" spans="1:7" x14ac:dyDescent="0.2">
      <c r="A63" s="7">
        <v>36586</v>
      </c>
      <c r="B63" s="221"/>
      <c r="C63" s="85"/>
      <c r="D63" s="85"/>
      <c r="F63" s="221"/>
      <c r="G63" s="27"/>
    </row>
    <row r="64" spans="1:7" ht="12.5" x14ac:dyDescent="0.25">
      <c r="A64" s="7">
        <v>36678</v>
      </c>
      <c r="B64" s="222">
        <v>6.9881605728000729E-2</v>
      </c>
      <c r="C64" s="85">
        <v>4.4848822411045708E-2</v>
      </c>
      <c r="D64" s="85">
        <v>6.5670797307788353E-2</v>
      </c>
      <c r="E64" s="223"/>
      <c r="F64" s="221"/>
      <c r="G64" s="27"/>
    </row>
    <row r="65" spans="1:7" ht="12.5" x14ac:dyDescent="0.25">
      <c r="A65" s="7">
        <v>36770</v>
      </c>
      <c r="B65" s="222">
        <v>5.6550711700970036E-2</v>
      </c>
      <c r="C65" s="85">
        <v>4.6113443981681268E-2</v>
      </c>
      <c r="D65" s="85">
        <v>5.4815974735928918E-2</v>
      </c>
      <c r="E65" s="223"/>
      <c r="F65" s="221"/>
      <c r="G65" s="27"/>
    </row>
    <row r="66" spans="1:7" ht="12.5" x14ac:dyDescent="0.25">
      <c r="A66" s="7">
        <v>36861</v>
      </c>
      <c r="B66" s="222">
        <v>4.8371757163195195E-2</v>
      </c>
      <c r="C66" s="85">
        <v>5.5539366582326277E-2</v>
      </c>
      <c r="D66" s="85">
        <v>4.9561189149501361E-2</v>
      </c>
      <c r="E66" s="223"/>
      <c r="F66" s="223"/>
      <c r="G66" s="27"/>
    </row>
    <row r="67" spans="1:7" ht="12.5" x14ac:dyDescent="0.25">
      <c r="A67" s="7">
        <v>36951</v>
      </c>
      <c r="B67" s="222">
        <v>5.6612434618705798E-2</v>
      </c>
      <c r="C67" s="85">
        <v>4.1397353919898849E-2</v>
      </c>
      <c r="D67" s="85">
        <v>5.4093307096829468E-2</v>
      </c>
      <c r="E67" s="223"/>
      <c r="F67" s="223"/>
      <c r="G67" s="27"/>
    </row>
    <row r="68" spans="1:7" ht="12.5" x14ac:dyDescent="0.25">
      <c r="A68" s="7">
        <v>37043</v>
      </c>
      <c r="B68" s="222">
        <v>5.9913078669762143E-2</v>
      </c>
      <c r="C68" s="85">
        <v>3.3783157336136016E-2</v>
      </c>
      <c r="D68" s="85">
        <v>5.5603598987718605E-2</v>
      </c>
      <c r="E68" s="223"/>
      <c r="F68" s="223"/>
      <c r="G68" s="27"/>
    </row>
    <row r="69" spans="1:7" ht="12.5" x14ac:dyDescent="0.25">
      <c r="A69" s="7">
        <v>37135</v>
      </c>
      <c r="B69" s="222">
        <v>4.8617421379911097E-2</v>
      </c>
      <c r="C69" s="85">
        <v>5.9163313121722405E-2</v>
      </c>
      <c r="D69" s="85">
        <v>5.0355751291893736E-2</v>
      </c>
      <c r="E69" s="223"/>
      <c r="F69" s="223"/>
      <c r="G69" s="27"/>
    </row>
    <row r="70" spans="1:7" ht="12.5" x14ac:dyDescent="0.25">
      <c r="A70" s="7">
        <v>37226</v>
      </c>
      <c r="B70" s="222">
        <v>5.3434976595616135E-2</v>
      </c>
      <c r="C70" s="85">
        <v>4.1033318201503022E-2</v>
      </c>
      <c r="D70" s="85">
        <v>5.1365256013451432E-2</v>
      </c>
      <c r="E70" s="223"/>
      <c r="F70" s="223"/>
      <c r="G70" s="27"/>
    </row>
    <row r="71" spans="1:7" ht="12.5" x14ac:dyDescent="0.25">
      <c r="A71" s="7">
        <v>37316</v>
      </c>
      <c r="B71" s="222">
        <v>4.9615476152040872E-2</v>
      </c>
      <c r="C71" s="85">
        <v>6.5492066873022781E-2</v>
      </c>
      <c r="D71" s="85">
        <v>5.2212467817857711E-2</v>
      </c>
      <c r="E71" s="223">
        <f>E72</f>
        <v>1.7315333415981352E-2</v>
      </c>
      <c r="F71" s="223">
        <f>$F$124</f>
        <v>3.1931283994834012E-2</v>
      </c>
      <c r="G71" s="27"/>
    </row>
    <row r="72" spans="1:7" ht="12.5" x14ac:dyDescent="0.25">
      <c r="A72" s="7">
        <v>37408</v>
      </c>
      <c r="B72" s="222">
        <v>3.4330216973516459E-2</v>
      </c>
      <c r="C72" s="85">
        <v>7.8430056145836646E-2</v>
      </c>
      <c r="D72" s="85">
        <v>4.145304290095253E-2</v>
      </c>
      <c r="E72" s="223">
        <f t="shared" ref="E72:E135" si="0">E73</f>
        <v>1.7315333415981352E-2</v>
      </c>
      <c r="F72" s="223">
        <f t="shared" ref="F72:F117" si="1">$F$124</f>
        <v>3.1931283994834012E-2</v>
      </c>
      <c r="G72" s="27"/>
    </row>
    <row r="73" spans="1:7" ht="12.5" x14ac:dyDescent="0.25">
      <c r="A73" s="7">
        <v>37500</v>
      </c>
      <c r="B73" s="222">
        <v>3.561938706836254E-2</v>
      </c>
      <c r="C73" s="85">
        <v>6.7470443716323825E-2</v>
      </c>
      <c r="D73" s="85">
        <v>4.09135737431785E-2</v>
      </c>
      <c r="E73" s="223">
        <f t="shared" si="0"/>
        <v>1.7315333415981352E-2</v>
      </c>
      <c r="F73" s="223">
        <f t="shared" si="1"/>
        <v>3.1931283994834012E-2</v>
      </c>
      <c r="G73" s="27"/>
    </row>
    <row r="74" spans="1:7" ht="12.5" x14ac:dyDescent="0.25">
      <c r="A74" s="7">
        <v>37591</v>
      </c>
      <c r="B74" s="222">
        <v>2.7066996698996704E-2</v>
      </c>
      <c r="C74" s="85">
        <v>7.701758147636717E-2</v>
      </c>
      <c r="D74" s="85">
        <v>3.532135923251456E-2</v>
      </c>
      <c r="E74" s="223">
        <f t="shared" si="0"/>
        <v>1.7315333415981352E-2</v>
      </c>
      <c r="F74" s="223">
        <f t="shared" si="1"/>
        <v>3.1931283994834012E-2</v>
      </c>
      <c r="G74" s="27"/>
    </row>
    <row r="75" spans="1:7" ht="12.5" x14ac:dyDescent="0.25">
      <c r="A75" s="7">
        <v>37681</v>
      </c>
      <c r="B75" s="222">
        <v>2.0086275932033049E-2</v>
      </c>
      <c r="C75" s="85">
        <v>6.9879333216343653E-2</v>
      </c>
      <c r="D75" s="85">
        <v>2.8333900360046238E-2</v>
      </c>
      <c r="E75" s="223">
        <f t="shared" si="0"/>
        <v>1.7315333415981352E-2</v>
      </c>
      <c r="F75" s="223">
        <f t="shared" si="1"/>
        <v>3.1931283994834012E-2</v>
      </c>
      <c r="G75" s="27"/>
    </row>
    <row r="76" spans="1:7" ht="12.5" x14ac:dyDescent="0.25">
      <c r="A76" s="7">
        <v>37773</v>
      </c>
      <c r="B76" s="222">
        <v>2.375878778440077E-2</v>
      </c>
      <c r="C76" s="85">
        <v>6.6297655591047722E-2</v>
      </c>
      <c r="D76" s="85">
        <v>3.0873437815346572E-2</v>
      </c>
      <c r="E76" s="223">
        <f t="shared" si="0"/>
        <v>1.7315333415981352E-2</v>
      </c>
      <c r="F76" s="223">
        <f t="shared" si="1"/>
        <v>3.1931283994834012E-2</v>
      </c>
      <c r="G76" s="27"/>
    </row>
    <row r="77" spans="1:7" ht="12.5" x14ac:dyDescent="0.25">
      <c r="A77" s="7">
        <v>37865</v>
      </c>
      <c r="B77" s="222">
        <v>3.0285450677562276E-2</v>
      </c>
      <c r="C77" s="85">
        <v>5.5837907872440473E-2</v>
      </c>
      <c r="D77" s="85">
        <v>3.464106345077278E-2</v>
      </c>
      <c r="E77" s="223">
        <f t="shared" si="0"/>
        <v>1.7315333415981352E-2</v>
      </c>
      <c r="F77" s="223">
        <f t="shared" si="1"/>
        <v>3.1931283994834012E-2</v>
      </c>
      <c r="G77" s="27"/>
    </row>
    <row r="78" spans="1:7" ht="12.5" x14ac:dyDescent="0.25">
      <c r="A78" s="7">
        <v>37956</v>
      </c>
      <c r="B78" s="222">
        <v>2.6091383690589831E-2</v>
      </c>
      <c r="C78" s="85">
        <v>6.2411344645898481E-2</v>
      </c>
      <c r="D78" s="85">
        <v>3.2334996376676362E-2</v>
      </c>
      <c r="E78" s="223">
        <f t="shared" si="0"/>
        <v>1.7315333415981352E-2</v>
      </c>
      <c r="F78" s="223">
        <f t="shared" si="1"/>
        <v>3.1931283994834012E-2</v>
      </c>
      <c r="G78" s="27"/>
    </row>
    <row r="79" spans="1:7" ht="12.5" x14ac:dyDescent="0.25">
      <c r="A79" s="7">
        <v>38047</v>
      </c>
      <c r="B79" s="222">
        <v>3.2067511380602154E-2</v>
      </c>
      <c r="C79" s="85">
        <v>6.2801410707366223E-2</v>
      </c>
      <c r="D79" s="85">
        <v>3.7363882310077257E-2</v>
      </c>
      <c r="E79" s="223">
        <f t="shared" si="0"/>
        <v>1.7315333415981352E-2</v>
      </c>
      <c r="F79" s="223">
        <f t="shared" si="1"/>
        <v>3.1931283994834012E-2</v>
      </c>
      <c r="G79" s="27"/>
    </row>
    <row r="80" spans="1:7" ht="12.5" x14ac:dyDescent="0.25">
      <c r="A80" s="7">
        <v>38139</v>
      </c>
      <c r="B80" s="222">
        <v>2.6440565667402049E-2</v>
      </c>
      <c r="C80" s="85">
        <v>5.9751852368335356E-2</v>
      </c>
      <c r="D80" s="85">
        <v>3.2203346838398428E-2</v>
      </c>
      <c r="E80" s="223">
        <f t="shared" si="0"/>
        <v>1.7315333415981352E-2</v>
      </c>
      <c r="F80" s="223">
        <f t="shared" si="1"/>
        <v>3.1931283994834012E-2</v>
      </c>
      <c r="G80" s="27"/>
    </row>
    <row r="81" spans="1:17" ht="12.5" x14ac:dyDescent="0.25">
      <c r="A81" s="7">
        <v>38231</v>
      </c>
      <c r="B81" s="222">
        <v>2.4024776703365669E-2</v>
      </c>
      <c r="C81" s="85">
        <v>5.1622827585338982E-2</v>
      </c>
      <c r="D81" s="85">
        <v>2.8825454335225764E-2</v>
      </c>
      <c r="E81" s="223">
        <f t="shared" si="0"/>
        <v>1.7315333415981352E-2</v>
      </c>
      <c r="F81" s="223">
        <f t="shared" si="1"/>
        <v>3.1931283994834012E-2</v>
      </c>
      <c r="G81" s="27"/>
    </row>
    <row r="82" spans="1:17" ht="12.5" x14ac:dyDescent="0.25">
      <c r="A82" s="7">
        <v>38322</v>
      </c>
      <c r="B82" s="222">
        <v>3.1529861566266471E-2</v>
      </c>
      <c r="C82" s="85">
        <v>4.9141510276708988E-2</v>
      </c>
      <c r="D82" s="85">
        <v>3.4645611861955805E-2</v>
      </c>
      <c r="E82" s="223">
        <f t="shared" si="0"/>
        <v>1.7315333415981352E-2</v>
      </c>
      <c r="F82" s="223">
        <f t="shared" si="1"/>
        <v>3.1931283994834012E-2</v>
      </c>
      <c r="G82" s="27"/>
    </row>
    <row r="83" spans="1:17" ht="12.5" x14ac:dyDescent="0.25">
      <c r="A83" s="7">
        <v>38412</v>
      </c>
      <c r="B83" s="222">
        <v>2.9804612582625234E-2</v>
      </c>
      <c r="C83" s="85">
        <v>4.8305386131469952E-2</v>
      </c>
      <c r="D83" s="85">
        <v>3.3071029492452109E-2</v>
      </c>
      <c r="E83" s="223">
        <f t="shared" si="0"/>
        <v>1.7315333415981352E-2</v>
      </c>
      <c r="F83" s="223">
        <f t="shared" si="1"/>
        <v>3.1931283994834012E-2</v>
      </c>
      <c r="G83" s="27"/>
    </row>
    <row r="84" spans="1:17" ht="12.5" x14ac:dyDescent="0.25">
      <c r="A84" s="7">
        <v>38504</v>
      </c>
      <c r="B84" s="222">
        <v>3.4836252894292707E-2</v>
      </c>
      <c r="C84" s="85">
        <v>2.9911899141136233E-2</v>
      </c>
      <c r="D84" s="85">
        <v>3.396161379946383E-2</v>
      </c>
      <c r="E84" s="223">
        <f t="shared" si="0"/>
        <v>1.7315333415981352E-2</v>
      </c>
      <c r="F84" s="223">
        <f t="shared" si="1"/>
        <v>3.1931283994834012E-2</v>
      </c>
      <c r="G84" s="27"/>
    </row>
    <row r="85" spans="1:17" ht="12.5" x14ac:dyDescent="0.25">
      <c r="A85" s="7">
        <v>38596</v>
      </c>
      <c r="B85" s="222">
        <v>3.9990165684015366E-2</v>
      </c>
      <c r="C85" s="85">
        <v>3.364511814829152E-2</v>
      </c>
      <c r="D85" s="223">
        <v>3.8861988488038124E-2</v>
      </c>
      <c r="E85" s="223">
        <f t="shared" si="0"/>
        <v>1.7315333415981352E-2</v>
      </c>
      <c r="F85" s="223">
        <f t="shared" si="1"/>
        <v>3.1931283994834012E-2</v>
      </c>
      <c r="G85" s="224"/>
    </row>
    <row r="86" spans="1:17" ht="12.5" x14ac:dyDescent="0.25">
      <c r="A86" s="7">
        <v>38687</v>
      </c>
      <c r="B86" s="222">
        <v>4.5272347684011338E-2</v>
      </c>
      <c r="C86" s="85">
        <v>3.8643490735786434E-2</v>
      </c>
      <c r="D86" s="223">
        <v>4.4083178276313806E-2</v>
      </c>
      <c r="E86" s="223">
        <f t="shared" si="0"/>
        <v>1.7315333415981352E-2</v>
      </c>
      <c r="F86" s="223">
        <f t="shared" si="1"/>
        <v>3.1931283994834012E-2</v>
      </c>
      <c r="G86" s="224"/>
    </row>
    <row r="87" spans="1:17" ht="12.5" x14ac:dyDescent="0.25">
      <c r="A87" s="7">
        <v>38777</v>
      </c>
      <c r="B87" s="222">
        <v>3.9058275239960638E-2</v>
      </c>
      <c r="C87" s="85">
        <v>3.9251495669028857E-2</v>
      </c>
      <c r="D87" s="223">
        <v>3.9092892477203378E-2</v>
      </c>
      <c r="E87" s="223">
        <f t="shared" si="0"/>
        <v>1.7315333415981352E-2</v>
      </c>
      <c r="F87" s="223">
        <f t="shared" si="1"/>
        <v>3.1931283994834012E-2</v>
      </c>
      <c r="G87" s="224"/>
    </row>
    <row r="88" spans="1:17" ht="12.5" x14ac:dyDescent="0.25">
      <c r="A88" s="7">
        <v>38869</v>
      </c>
      <c r="B88" s="222">
        <v>5.4231466031968711E-2</v>
      </c>
      <c r="C88" s="85">
        <v>4.0366748894566928E-2</v>
      </c>
      <c r="D88" s="223">
        <v>5.1778529476523616E-2</v>
      </c>
      <c r="E88" s="223">
        <f t="shared" si="0"/>
        <v>1.7315333415981352E-2</v>
      </c>
      <c r="F88" s="223">
        <f t="shared" si="1"/>
        <v>3.1931283994834012E-2</v>
      </c>
      <c r="G88" s="224"/>
    </row>
    <row r="89" spans="1:17" ht="12.5" x14ac:dyDescent="0.25">
      <c r="A89" s="7">
        <v>38961</v>
      </c>
      <c r="B89" s="222">
        <v>5.5617584158937694E-2</v>
      </c>
      <c r="C89" s="85">
        <v>4.7287346391358343E-2</v>
      </c>
      <c r="D89" s="223">
        <v>5.4143869388245669E-2</v>
      </c>
      <c r="E89" s="223">
        <f t="shared" si="0"/>
        <v>1.7315333415981352E-2</v>
      </c>
      <c r="F89" s="223">
        <f t="shared" si="1"/>
        <v>3.1931283994834012E-2</v>
      </c>
      <c r="G89" s="224"/>
    </row>
    <row r="90" spans="1:17" ht="12.5" x14ac:dyDescent="0.25">
      <c r="A90" s="7">
        <v>39052</v>
      </c>
      <c r="B90" s="222">
        <v>7.3453186974942852E-2</v>
      </c>
      <c r="C90" s="85">
        <v>4.1673565601055396E-2</v>
      </c>
      <c r="D90" s="223">
        <v>6.7781853236039025E-2</v>
      </c>
      <c r="E90" s="223">
        <f t="shared" si="0"/>
        <v>1.7315333415981352E-2</v>
      </c>
      <c r="F90" s="223">
        <f t="shared" si="1"/>
        <v>3.1931283994834012E-2</v>
      </c>
      <c r="G90" s="224"/>
    </row>
    <row r="91" spans="1:17" ht="12.5" x14ac:dyDescent="0.25">
      <c r="A91" s="7">
        <v>39142</v>
      </c>
      <c r="B91" s="222">
        <v>9.886710479955596E-2</v>
      </c>
      <c r="C91" s="85">
        <v>4.5790693950926276E-2</v>
      </c>
      <c r="D91" s="223">
        <v>8.9356520630737846E-2</v>
      </c>
      <c r="E91" s="223">
        <f t="shared" si="0"/>
        <v>1.7315333415981352E-2</v>
      </c>
      <c r="F91" s="223">
        <f t="shared" si="1"/>
        <v>3.1931283994834012E-2</v>
      </c>
      <c r="G91" s="224"/>
    </row>
    <row r="92" spans="1:17" ht="12.5" x14ac:dyDescent="0.25">
      <c r="A92" s="7">
        <v>39234</v>
      </c>
      <c r="B92" s="222">
        <v>0.10796059158934246</v>
      </c>
      <c r="C92" s="85">
        <v>6.1633067694349508E-2</v>
      </c>
      <c r="D92" s="223">
        <v>9.9853285823505278E-2</v>
      </c>
      <c r="E92" s="223">
        <f t="shared" si="0"/>
        <v>1.7315333415981352E-2</v>
      </c>
      <c r="F92" s="223">
        <f t="shared" si="1"/>
        <v>3.1931283994834012E-2</v>
      </c>
      <c r="G92" s="224"/>
    </row>
    <row r="93" spans="1:17" ht="12.5" x14ac:dyDescent="0.25">
      <c r="A93" s="7">
        <v>39326</v>
      </c>
      <c r="B93" s="222">
        <v>0.1262494795039919</v>
      </c>
      <c r="C93" s="85">
        <v>6.080002619128555E-2</v>
      </c>
      <c r="D93" s="223">
        <v>0.11474603157149188</v>
      </c>
      <c r="E93" s="223">
        <f t="shared" si="0"/>
        <v>1.7315333415981352E-2</v>
      </c>
      <c r="F93" s="223">
        <f t="shared" si="1"/>
        <v>3.1931283994834012E-2</v>
      </c>
      <c r="G93" s="224"/>
    </row>
    <row r="94" spans="1:17" ht="12.5" x14ac:dyDescent="0.25">
      <c r="A94" s="7">
        <v>39417</v>
      </c>
      <c r="B94" s="222">
        <v>0.12405450115081851</v>
      </c>
      <c r="C94" s="85">
        <v>4.3874075349293884E-2</v>
      </c>
      <c r="D94" s="223">
        <v>0.110095512574228</v>
      </c>
      <c r="E94" s="223">
        <f t="shared" si="0"/>
        <v>1.7315333415981352E-2</v>
      </c>
      <c r="F94" s="223">
        <f t="shared" si="1"/>
        <v>3.1931283994834012E-2</v>
      </c>
      <c r="G94" s="224"/>
    </row>
    <row r="95" spans="1:17" ht="12.5" x14ac:dyDescent="0.25">
      <c r="A95" s="7">
        <v>39508</v>
      </c>
      <c r="B95" s="222">
        <v>0.12661124119477463</v>
      </c>
      <c r="C95" s="222">
        <v>4.6588078285266343E-2</v>
      </c>
      <c r="D95" s="223">
        <v>0.11284561111551206</v>
      </c>
      <c r="E95" s="223">
        <f t="shared" si="0"/>
        <v>1.7315333415981352E-2</v>
      </c>
      <c r="F95" s="223">
        <f t="shared" si="1"/>
        <v>3.1931283994834012E-2</v>
      </c>
      <c r="G95" s="224"/>
      <c r="Q95" s="225"/>
    </row>
    <row r="96" spans="1:17" ht="12.5" x14ac:dyDescent="0.25">
      <c r="A96" s="7">
        <v>39600</v>
      </c>
      <c r="B96" s="222">
        <v>0.13000620375091398</v>
      </c>
      <c r="C96" s="222">
        <v>5.2349780808929269E-2</v>
      </c>
      <c r="D96" s="223">
        <v>0.11688859942984364</v>
      </c>
      <c r="E96" s="223">
        <f t="shared" si="0"/>
        <v>1.7315333415981352E-2</v>
      </c>
      <c r="F96" s="223">
        <f t="shared" si="1"/>
        <v>3.1931283994834012E-2</v>
      </c>
      <c r="G96" s="224"/>
      <c r="Q96" s="225"/>
    </row>
    <row r="97" spans="1:17" ht="12.5" x14ac:dyDescent="0.25">
      <c r="A97" s="7">
        <v>39692</v>
      </c>
      <c r="B97" s="222">
        <v>0.12539256842337276</v>
      </c>
      <c r="C97" s="222">
        <v>5.6375619570549818E-2</v>
      </c>
      <c r="D97" s="223">
        <v>0.11384912575270056</v>
      </c>
      <c r="E97" s="223">
        <f t="shared" si="0"/>
        <v>1.7315333415981352E-2</v>
      </c>
      <c r="F97" s="223">
        <f t="shared" si="1"/>
        <v>3.1931283994834012E-2</v>
      </c>
      <c r="G97" s="224"/>
      <c r="Q97" s="225"/>
    </row>
    <row r="98" spans="1:17" ht="12.5" x14ac:dyDescent="0.25">
      <c r="A98" s="7">
        <v>39783</v>
      </c>
      <c r="B98" s="222">
        <v>0.10888170959552945</v>
      </c>
      <c r="C98" s="222">
        <v>7.3913117941470041E-2</v>
      </c>
      <c r="D98" s="223">
        <v>0.1031570258416814</v>
      </c>
      <c r="E98" s="223">
        <f t="shared" si="0"/>
        <v>1.7315333415981352E-2</v>
      </c>
      <c r="F98" s="223">
        <f t="shared" si="1"/>
        <v>3.1931283994834012E-2</v>
      </c>
      <c r="G98" s="224"/>
      <c r="Q98" s="225"/>
    </row>
    <row r="99" spans="1:17" ht="12.5" x14ac:dyDescent="0.25">
      <c r="A99" s="7">
        <v>39873</v>
      </c>
      <c r="B99" s="223">
        <v>8.9836682071028129E-2</v>
      </c>
      <c r="C99" s="223">
        <v>7.3580368946106534E-2</v>
      </c>
      <c r="D99" s="223">
        <v>7.591717039940904E-2</v>
      </c>
      <c r="E99" s="223">
        <f t="shared" si="0"/>
        <v>1.7315333415981352E-2</v>
      </c>
      <c r="F99" s="223">
        <f t="shared" si="1"/>
        <v>3.1931283994834012E-2</v>
      </c>
      <c r="G99" s="224"/>
      <c r="Q99" s="225"/>
    </row>
    <row r="100" spans="1:17" ht="12.5" x14ac:dyDescent="0.25">
      <c r="A100" s="7">
        <v>39965</v>
      </c>
      <c r="B100" s="223">
        <v>5.6573641291394416E-2</v>
      </c>
      <c r="C100" s="223">
        <v>5.7179220124213836E-2</v>
      </c>
      <c r="D100" s="223">
        <v>4.5699108483320705E-2</v>
      </c>
      <c r="E100" s="223">
        <f t="shared" si="0"/>
        <v>1.7315333415981352E-2</v>
      </c>
      <c r="F100" s="223">
        <f t="shared" si="1"/>
        <v>3.1931283994834012E-2</v>
      </c>
      <c r="G100" s="224"/>
      <c r="Q100" s="225"/>
    </row>
    <row r="101" spans="1:17" ht="12.5" x14ac:dyDescent="0.25">
      <c r="A101" s="7">
        <v>40057</v>
      </c>
      <c r="B101" s="223">
        <v>3.5837098143820745E-2</v>
      </c>
      <c r="C101" s="223">
        <v>4.6059047984755574E-2</v>
      </c>
      <c r="D101" s="223">
        <v>2.6684988238983465E-2</v>
      </c>
      <c r="E101" s="223">
        <f t="shared" si="0"/>
        <v>1.7315333415981352E-2</v>
      </c>
      <c r="F101" s="223">
        <f t="shared" si="1"/>
        <v>3.1931283994834012E-2</v>
      </c>
      <c r="G101" s="224"/>
      <c r="Q101" s="225"/>
    </row>
    <row r="102" spans="1:17" ht="12.5" x14ac:dyDescent="0.25">
      <c r="A102" s="7">
        <v>40148</v>
      </c>
      <c r="B102" s="223">
        <v>4.4512615752242413E-2</v>
      </c>
      <c r="C102" s="223">
        <v>5.604384880302038E-2</v>
      </c>
      <c r="D102" s="223">
        <v>3.5481699954253543E-2</v>
      </c>
      <c r="E102" s="223">
        <f t="shared" si="0"/>
        <v>1.7315333415981352E-2</v>
      </c>
      <c r="F102" s="223">
        <f t="shared" si="1"/>
        <v>3.1931283994834012E-2</v>
      </c>
      <c r="G102" s="224"/>
      <c r="Q102" s="225"/>
    </row>
    <row r="103" spans="1:17" ht="12.5" x14ac:dyDescent="0.25">
      <c r="A103" s="7">
        <v>40238</v>
      </c>
      <c r="B103" s="223">
        <v>4.3865069182502214E-2</v>
      </c>
      <c r="C103" s="223">
        <v>6.4929798916110837E-2</v>
      </c>
      <c r="D103" s="223">
        <v>4.7221927081614989E-2</v>
      </c>
      <c r="E103" s="223">
        <f t="shared" si="0"/>
        <v>1.7315333415981352E-2</v>
      </c>
      <c r="F103" s="223">
        <f t="shared" si="1"/>
        <v>3.1931283994834012E-2</v>
      </c>
      <c r="G103" s="224"/>
      <c r="Q103" s="225"/>
    </row>
    <row r="104" spans="1:17" ht="12.5" x14ac:dyDescent="0.25">
      <c r="A104" s="7">
        <v>40330</v>
      </c>
      <c r="B104" s="223">
        <v>5.1586283246486397E-2</v>
      </c>
      <c r="C104" s="223">
        <v>8.1467400923623368E-2</v>
      </c>
      <c r="D104" s="223">
        <v>5.6332703787978611E-2</v>
      </c>
      <c r="E104" s="223">
        <f t="shared" si="0"/>
        <v>1.7315333415981352E-2</v>
      </c>
      <c r="F104" s="223">
        <f t="shared" si="1"/>
        <v>3.1931283994834012E-2</v>
      </c>
      <c r="G104" s="224"/>
      <c r="Q104" s="225"/>
    </row>
    <row r="105" spans="1:17" ht="12.5" x14ac:dyDescent="0.25">
      <c r="A105" s="7">
        <v>40422</v>
      </c>
      <c r="B105" s="223">
        <v>5.631535938587251E-2</v>
      </c>
      <c r="C105" s="223">
        <v>7.0691123577423687E-2</v>
      </c>
      <c r="D105" s="223">
        <v>5.8608980190389737E-2</v>
      </c>
      <c r="E105" s="223">
        <f t="shared" si="0"/>
        <v>1.7315333415981352E-2</v>
      </c>
      <c r="F105" s="223">
        <f t="shared" si="1"/>
        <v>3.1931283994834012E-2</v>
      </c>
      <c r="G105" s="224"/>
      <c r="Q105" s="225"/>
    </row>
    <row r="106" spans="1:17" ht="12.5" x14ac:dyDescent="0.25">
      <c r="A106" s="7">
        <v>40513</v>
      </c>
      <c r="B106" s="223">
        <v>5.0490841374471129E-2</v>
      </c>
      <c r="C106" s="223">
        <v>6.744777302662186E-2</v>
      </c>
      <c r="D106" s="223">
        <v>5.3211612803375496E-2</v>
      </c>
      <c r="E106" s="223">
        <f t="shared" si="0"/>
        <v>1.7315333415981352E-2</v>
      </c>
      <c r="F106" s="223">
        <f t="shared" si="1"/>
        <v>3.1931283994834012E-2</v>
      </c>
      <c r="G106" s="224"/>
      <c r="Q106" s="225"/>
    </row>
    <row r="107" spans="1:17" ht="12.5" x14ac:dyDescent="0.25">
      <c r="A107" s="7">
        <v>40603</v>
      </c>
      <c r="B107" s="223">
        <v>3.9413101674235396E-2</v>
      </c>
      <c r="C107" s="223">
        <v>6.638279895471455E-2</v>
      </c>
      <c r="D107" s="223">
        <v>4.3783644602374938E-2</v>
      </c>
      <c r="E107" s="223">
        <f t="shared" si="0"/>
        <v>1.7315333415981352E-2</v>
      </c>
      <c r="F107" s="223">
        <f t="shared" si="1"/>
        <v>3.1931283994834012E-2</v>
      </c>
      <c r="G107" s="204"/>
      <c r="Q107" s="225"/>
    </row>
    <row r="108" spans="1:17" ht="12.5" x14ac:dyDescent="0.25">
      <c r="A108" s="7">
        <v>40695</v>
      </c>
      <c r="B108" s="223">
        <v>4.4114612319538393E-2</v>
      </c>
      <c r="C108" s="223">
        <v>4.6889910245269339E-2</v>
      </c>
      <c r="D108" s="223">
        <v>4.4364579517532921E-2</v>
      </c>
      <c r="E108" s="223">
        <f t="shared" si="0"/>
        <v>1.7315333415981352E-2</v>
      </c>
      <c r="F108" s="223">
        <f t="shared" si="1"/>
        <v>3.1931283994834012E-2</v>
      </c>
      <c r="Q108" s="225"/>
    </row>
    <row r="109" spans="1:17" ht="12.5" x14ac:dyDescent="0.25">
      <c r="A109" s="7">
        <v>40787</v>
      </c>
      <c r="B109" s="223">
        <v>4.1548719615180252E-2</v>
      </c>
      <c r="C109" s="223">
        <v>5.9933139339645169E-2</v>
      </c>
      <c r="D109" s="223">
        <v>4.4207097372252147E-2</v>
      </c>
      <c r="E109" s="223">
        <f t="shared" si="0"/>
        <v>1.7315333415981352E-2</v>
      </c>
      <c r="F109" s="223">
        <f t="shared" si="1"/>
        <v>3.1931283994834012E-2</v>
      </c>
      <c r="Q109" s="225"/>
    </row>
    <row r="110" spans="1:17" ht="12.5" x14ac:dyDescent="0.25">
      <c r="A110" s="7">
        <v>40878</v>
      </c>
      <c r="B110" s="223">
        <v>2.9313352821923155E-2</v>
      </c>
      <c r="C110" s="223">
        <v>5.0330347907008077E-2</v>
      </c>
      <c r="D110" s="223">
        <v>2.9356958282641843E-2</v>
      </c>
      <c r="E110" s="223">
        <f t="shared" si="0"/>
        <v>1.7315333415981352E-2</v>
      </c>
      <c r="F110" s="223">
        <f t="shared" si="1"/>
        <v>3.1931283994834012E-2</v>
      </c>
      <c r="Q110" s="225"/>
    </row>
    <row r="111" spans="1:17" ht="12.5" x14ac:dyDescent="0.25">
      <c r="A111" s="7">
        <v>40969</v>
      </c>
      <c r="B111" s="223">
        <v>3.0069544045423502E-2</v>
      </c>
      <c r="C111" s="223">
        <v>4.6268728796090564E-2</v>
      </c>
      <c r="D111" s="223">
        <v>3.0350277706469253E-2</v>
      </c>
      <c r="E111" s="223">
        <f t="shared" si="0"/>
        <v>1.7315333415981352E-2</v>
      </c>
      <c r="F111" s="223">
        <f t="shared" si="1"/>
        <v>3.1931283994834012E-2</v>
      </c>
      <c r="Q111" s="225"/>
    </row>
    <row r="112" spans="1:17" ht="12.5" x14ac:dyDescent="0.25">
      <c r="A112" s="7">
        <v>41061</v>
      </c>
      <c r="B112" s="223">
        <v>1.5949524769531154E-2</v>
      </c>
      <c r="C112" s="223">
        <v>2.8893088331897632E-2</v>
      </c>
      <c r="D112" s="223">
        <v>1.7748800759533889E-2</v>
      </c>
      <c r="E112" s="223">
        <f t="shared" si="0"/>
        <v>1.7315333415981352E-2</v>
      </c>
      <c r="F112" s="223">
        <f t="shared" si="1"/>
        <v>3.1931283994834012E-2</v>
      </c>
      <c r="Q112" s="225"/>
    </row>
    <row r="113" spans="1:17" ht="12.5" x14ac:dyDescent="0.25">
      <c r="A113" s="7">
        <v>41153</v>
      </c>
      <c r="B113" s="223">
        <v>1.9072776083735032E-3</v>
      </c>
      <c r="C113" s="223">
        <v>1.8800161777906332E-2</v>
      </c>
      <c r="D113" s="223">
        <v>4.4145122909091672E-3</v>
      </c>
      <c r="E113" s="223">
        <f t="shared" si="0"/>
        <v>1.7315333415981352E-2</v>
      </c>
      <c r="F113" s="223">
        <f t="shared" si="1"/>
        <v>3.1931283994834012E-2</v>
      </c>
      <c r="Q113" s="225"/>
    </row>
    <row r="114" spans="1:17" ht="12.5" x14ac:dyDescent="0.25">
      <c r="A114" s="7">
        <v>41244</v>
      </c>
      <c r="B114" s="223">
        <v>4.8856814076889687E-3</v>
      </c>
      <c r="C114" s="223">
        <v>1.5221918124087797E-2</v>
      </c>
      <c r="D114" s="223">
        <v>9.169994770299672E-3</v>
      </c>
      <c r="E114" s="223">
        <f t="shared" si="0"/>
        <v>1.7315333415981352E-2</v>
      </c>
      <c r="F114" s="223">
        <f t="shared" si="1"/>
        <v>3.1931283994834012E-2</v>
      </c>
      <c r="Q114" s="225"/>
    </row>
    <row r="115" spans="1:17" ht="12.5" x14ac:dyDescent="0.25">
      <c r="A115" s="7">
        <v>41334</v>
      </c>
      <c r="B115" s="223">
        <v>1.2798042301535473E-2</v>
      </c>
      <c r="C115" s="223">
        <v>8.4154324113878687E-3</v>
      </c>
      <c r="D115" s="223">
        <v>1.3626757391315136E-2</v>
      </c>
      <c r="E115" s="223">
        <f t="shared" si="0"/>
        <v>1.7315333415981352E-2</v>
      </c>
      <c r="F115" s="223">
        <f t="shared" si="1"/>
        <v>3.1931283994834012E-2</v>
      </c>
      <c r="Q115" s="225"/>
    </row>
    <row r="116" spans="1:17" ht="12.5" x14ac:dyDescent="0.25">
      <c r="A116" s="7">
        <v>41426</v>
      </c>
      <c r="B116" s="223">
        <v>1.6052509843240026E-2</v>
      </c>
      <c r="C116" s="223">
        <v>1.2114263284390692E-2</v>
      </c>
      <c r="D116" s="223">
        <v>1.5714104973137522E-2</v>
      </c>
      <c r="E116" s="223">
        <f t="shared" si="0"/>
        <v>1.7315333415981352E-2</v>
      </c>
      <c r="F116" s="223">
        <f t="shared" si="1"/>
        <v>3.1931283994834012E-2</v>
      </c>
      <c r="Q116" s="225"/>
    </row>
    <row r="117" spans="1:17" ht="12.5" x14ac:dyDescent="0.25">
      <c r="A117" s="7">
        <v>41518</v>
      </c>
      <c r="B117" s="223">
        <v>2.1030837845765316E-2</v>
      </c>
      <c r="C117" s="223">
        <v>1.7959396833292285E-2</v>
      </c>
      <c r="D117" s="223">
        <v>2.0616651475725778E-2</v>
      </c>
      <c r="E117" s="223">
        <f t="shared" si="0"/>
        <v>1.7315333415981352E-2</v>
      </c>
      <c r="F117" s="223">
        <f t="shared" si="1"/>
        <v>3.1931283994834012E-2</v>
      </c>
      <c r="Q117" s="225"/>
    </row>
    <row r="118" spans="1:17" ht="12.5" x14ac:dyDescent="0.25">
      <c r="A118" s="7">
        <v>41609</v>
      </c>
      <c r="B118" s="223">
        <v>2.4040974618218414E-2</v>
      </c>
      <c r="C118" s="223">
        <v>1.9636778937900168E-2</v>
      </c>
      <c r="D118" s="223">
        <v>2.3609689801504352E-2</v>
      </c>
      <c r="E118" s="223">
        <f t="shared" si="0"/>
        <v>1.7315333415981352E-2</v>
      </c>
      <c r="F118" s="223">
        <f>F119</f>
        <v>3.1931283994834012E-2</v>
      </c>
      <c r="Q118" s="225"/>
    </row>
    <row r="119" spans="1:17" ht="12.5" x14ac:dyDescent="0.25">
      <c r="A119" s="7">
        <v>41699</v>
      </c>
      <c r="B119" s="223">
        <v>1.7591603258249489E-2</v>
      </c>
      <c r="C119" s="223">
        <v>1.6952369838091563E-2</v>
      </c>
      <c r="D119" s="223">
        <v>1.8007188826397291E-2</v>
      </c>
      <c r="E119" s="223">
        <f t="shared" si="0"/>
        <v>1.7315333415981352E-2</v>
      </c>
      <c r="F119" s="223">
        <f t="shared" ref="F119:F146" si="2">F120</f>
        <v>3.1931283994834012E-2</v>
      </c>
      <c r="Q119" s="225"/>
    </row>
    <row r="120" spans="1:17" ht="12.5" x14ac:dyDescent="0.25">
      <c r="A120" s="7">
        <v>41791</v>
      </c>
      <c r="B120" s="223">
        <v>1.6437637949576533E-2</v>
      </c>
      <c r="C120" s="223">
        <v>3.6931732208554502E-2</v>
      </c>
      <c r="D120" s="223">
        <v>1.9849699250550579E-2</v>
      </c>
      <c r="E120" s="223">
        <f t="shared" si="0"/>
        <v>1.7315333415981352E-2</v>
      </c>
      <c r="F120" s="223">
        <f t="shared" si="2"/>
        <v>3.1931283994834012E-2</v>
      </c>
      <c r="Q120" s="225"/>
    </row>
    <row r="121" spans="1:17" ht="12.5" x14ac:dyDescent="0.25">
      <c r="A121" s="7">
        <v>41883</v>
      </c>
      <c r="B121" s="223">
        <v>2.4027510200816504E-2</v>
      </c>
      <c r="C121" s="223">
        <v>2.428982448625927E-2</v>
      </c>
      <c r="D121" s="223">
        <v>2.4582043501052864E-2</v>
      </c>
      <c r="E121" s="223">
        <f t="shared" si="0"/>
        <v>1.7315333415981352E-2</v>
      </c>
      <c r="F121" s="223">
        <f t="shared" si="2"/>
        <v>3.1931283994834012E-2</v>
      </c>
      <c r="Q121" s="225"/>
    </row>
    <row r="122" spans="1:17" ht="12.5" x14ac:dyDescent="0.25">
      <c r="A122" s="7">
        <v>41974</v>
      </c>
      <c r="B122" s="223">
        <v>1.8967654544773893E-2</v>
      </c>
      <c r="C122" s="223">
        <v>1.2414317216290938E-2</v>
      </c>
      <c r="D122" s="223">
        <v>1.8458973102744691E-2</v>
      </c>
      <c r="E122" s="223">
        <f t="shared" si="0"/>
        <v>1.7315333415981352E-2</v>
      </c>
      <c r="F122" s="223">
        <f t="shared" si="2"/>
        <v>3.1931283994834012E-2</v>
      </c>
      <c r="Q122" s="225"/>
    </row>
    <row r="123" spans="1:17" ht="12.5" x14ac:dyDescent="0.25">
      <c r="A123" s="7">
        <v>42064</v>
      </c>
      <c r="B123" s="223">
        <v>2.1316143685569555E-2</v>
      </c>
      <c r="C123" s="223">
        <v>2.2420242892676079E-2</v>
      </c>
      <c r="D123" s="223">
        <v>2.206802592592827E-2</v>
      </c>
      <c r="E123" s="223">
        <f t="shared" si="0"/>
        <v>1.7315333415981352E-2</v>
      </c>
      <c r="F123" s="223">
        <f t="shared" si="2"/>
        <v>3.1931283994834012E-2</v>
      </c>
      <c r="Q123" s="225"/>
    </row>
    <row r="124" spans="1:17" ht="12.5" x14ac:dyDescent="0.25">
      <c r="A124" s="7">
        <v>42156</v>
      </c>
      <c r="B124" s="223">
        <v>2.2868989562266018E-2</v>
      </c>
      <c r="C124" s="223">
        <v>8.5763746693461318E-3</v>
      </c>
      <c r="D124" s="223">
        <v>2.1017466924087902E-2</v>
      </c>
      <c r="E124" s="223">
        <f t="shared" si="0"/>
        <v>1.7315333415981352E-2</v>
      </c>
      <c r="F124" s="223">
        <f t="shared" si="2"/>
        <v>3.1931283994834012E-2</v>
      </c>
      <c r="Q124" s="225"/>
    </row>
    <row r="125" spans="1:17" ht="12.5" x14ac:dyDescent="0.25">
      <c r="A125" s="7">
        <v>42248</v>
      </c>
      <c r="B125" s="223">
        <v>2.7758039306768678E-2</v>
      </c>
      <c r="C125" s="223">
        <v>2.8073302164667524E-2</v>
      </c>
      <c r="D125" s="223">
        <v>2.8441802262367588E-2</v>
      </c>
      <c r="E125" s="223">
        <f t="shared" si="0"/>
        <v>1.7315333415981352E-2</v>
      </c>
      <c r="F125" s="223">
        <f t="shared" si="2"/>
        <v>3.1931283994834012E-2</v>
      </c>
      <c r="Q125" s="225"/>
    </row>
    <row r="126" spans="1:17" ht="12.5" x14ac:dyDescent="0.25">
      <c r="A126" s="7">
        <v>42339</v>
      </c>
      <c r="B126" s="223">
        <v>3.0081764557774004E-2</v>
      </c>
      <c r="C126" s="223">
        <v>2.8721501363603297E-2</v>
      </c>
      <c r="D126" s="223">
        <v>3.0493890097189835E-2</v>
      </c>
      <c r="E126" s="223">
        <f t="shared" si="0"/>
        <v>1.7315333415981352E-2</v>
      </c>
      <c r="F126" s="223">
        <f t="shared" si="2"/>
        <v>3.1931283994834012E-2</v>
      </c>
      <c r="Q126" s="225"/>
    </row>
    <row r="127" spans="1:17" ht="12.5" x14ac:dyDescent="0.25">
      <c r="A127" s="7">
        <v>42430</v>
      </c>
      <c r="B127" s="223">
        <v>3.2562592054377726E-2</v>
      </c>
      <c r="C127" s="223">
        <v>2.3153558391871387E-2</v>
      </c>
      <c r="D127" s="223">
        <v>3.1674013089870501E-2</v>
      </c>
      <c r="E127" s="223">
        <f t="shared" si="0"/>
        <v>1.7315333415981352E-2</v>
      </c>
      <c r="F127" s="223">
        <f t="shared" si="2"/>
        <v>3.1931283994834012E-2</v>
      </c>
      <c r="Q127" s="225"/>
    </row>
    <row r="128" spans="1:17" ht="12.5" x14ac:dyDescent="0.25">
      <c r="A128" s="7">
        <v>42522</v>
      </c>
      <c r="B128" s="223">
        <v>3.5955962155404864E-2</v>
      </c>
      <c r="C128" s="223">
        <v>2.4342745861733128E-2</v>
      </c>
      <c r="D128" s="223">
        <v>3.4934181986345125E-2</v>
      </c>
      <c r="E128" s="223">
        <f t="shared" si="0"/>
        <v>1.7315333415981352E-2</v>
      </c>
      <c r="F128" s="223">
        <f t="shared" si="2"/>
        <v>3.1931283994834012E-2</v>
      </c>
    </row>
    <row r="129" spans="1:6" ht="12.5" x14ac:dyDescent="0.25">
      <c r="A129" s="7">
        <v>42614</v>
      </c>
      <c r="B129" s="223">
        <v>3.5884950385544512E-2</v>
      </c>
      <c r="C129" s="223">
        <v>1.7365447352761132E-2</v>
      </c>
      <c r="D129" s="223">
        <v>3.3682717277173646E-2</v>
      </c>
      <c r="E129" s="223">
        <f t="shared" si="0"/>
        <v>1.7315333415981352E-2</v>
      </c>
      <c r="F129" s="223">
        <f t="shared" si="2"/>
        <v>3.1931283994834012E-2</v>
      </c>
    </row>
    <row r="130" spans="1:6" ht="12.5" x14ac:dyDescent="0.25">
      <c r="A130" s="7">
        <v>42705</v>
      </c>
      <c r="B130" s="223">
        <v>3.8348305442216013E-2</v>
      </c>
      <c r="C130" s="223">
        <v>2.8174678040737033E-2</v>
      </c>
      <c r="D130" s="223">
        <v>3.7495385269938897E-2</v>
      </c>
      <c r="E130" s="223">
        <f t="shared" si="0"/>
        <v>1.7315333415981352E-2</v>
      </c>
      <c r="F130" s="223">
        <f t="shared" si="2"/>
        <v>3.1931283994834012E-2</v>
      </c>
    </row>
    <row r="131" spans="1:6" ht="12.5" x14ac:dyDescent="0.25">
      <c r="A131" s="7">
        <v>42795</v>
      </c>
      <c r="B131" s="223">
        <v>3.8072142018090283E-2</v>
      </c>
      <c r="C131" s="223">
        <v>2.0690354530474409E-2</v>
      </c>
      <c r="D131" s="223">
        <v>3.6037011512653594E-2</v>
      </c>
      <c r="E131" s="223">
        <f t="shared" si="0"/>
        <v>1.7315333415981352E-2</v>
      </c>
      <c r="F131" s="223">
        <f t="shared" si="2"/>
        <v>3.1931283994834012E-2</v>
      </c>
    </row>
    <row r="132" spans="1:6" ht="12.5" x14ac:dyDescent="0.25">
      <c r="A132" s="7">
        <v>42887</v>
      </c>
      <c r="B132" s="223">
        <v>4.2417738851050935E-2</v>
      </c>
      <c r="C132" s="223">
        <v>3.0464708987204547E-2</v>
      </c>
      <c r="D132" s="223">
        <v>4.1262727806866017E-2</v>
      </c>
      <c r="E132" s="223">
        <f t="shared" si="0"/>
        <v>1.7315333415981352E-2</v>
      </c>
      <c r="F132" s="223">
        <f t="shared" si="2"/>
        <v>3.1931283994834012E-2</v>
      </c>
    </row>
    <row r="133" spans="1:6" ht="12.5" x14ac:dyDescent="0.25">
      <c r="A133" s="7">
        <v>42979</v>
      </c>
      <c r="B133" s="223">
        <v>3.481997185290564E-2</v>
      </c>
      <c r="C133" s="223">
        <v>3.0213520095140334E-2</v>
      </c>
      <c r="D133" s="223">
        <v>3.4400740237092498E-2</v>
      </c>
      <c r="E133" s="223">
        <f t="shared" si="0"/>
        <v>1.7315333415981352E-2</v>
      </c>
      <c r="F133" s="223">
        <f t="shared" si="2"/>
        <v>3.1931283994834012E-2</v>
      </c>
    </row>
    <row r="134" spans="1:6" ht="12.5" x14ac:dyDescent="0.25">
      <c r="A134" s="7">
        <v>43070</v>
      </c>
      <c r="B134" s="204">
        <v>4.4589890434098889E-2</v>
      </c>
      <c r="C134" s="204">
        <v>2.6483647050447257E-2</v>
      </c>
      <c r="D134" s="204">
        <v>4.2024765314510271E-2</v>
      </c>
      <c r="E134" s="223">
        <f>E135</f>
        <v>1.7315333415981352E-2</v>
      </c>
      <c r="F134" s="223">
        <f t="shared" si="2"/>
        <v>3.1931283994834012E-2</v>
      </c>
    </row>
    <row r="135" spans="1:6" ht="12.5" x14ac:dyDescent="0.25">
      <c r="A135" s="7">
        <v>43160</v>
      </c>
      <c r="B135" s="204">
        <v>4.1806809926355548E-2</v>
      </c>
      <c r="C135" s="204">
        <v>3.1997959122185948E-2</v>
      </c>
      <c r="D135" s="204">
        <v>4.0618775956931197E-2</v>
      </c>
      <c r="E135" s="223">
        <f t="shared" si="0"/>
        <v>1.7315333415981352E-2</v>
      </c>
      <c r="F135" s="223">
        <f t="shared" si="2"/>
        <v>3.1931283994834012E-2</v>
      </c>
    </row>
    <row r="136" spans="1:6" ht="12.5" x14ac:dyDescent="0.25">
      <c r="A136" s="7">
        <v>43252</v>
      </c>
      <c r="B136" s="204">
        <v>2.9444895592276366E-2</v>
      </c>
      <c r="C136" s="204">
        <v>3.2311218640477257E-2</v>
      </c>
      <c r="D136" s="204">
        <v>2.9879697892492674E-2</v>
      </c>
      <c r="E136" s="223">
        <f t="shared" ref="E136:E144" si="3">E137</f>
        <v>1.7315333415981352E-2</v>
      </c>
      <c r="F136" s="223">
        <f t="shared" si="2"/>
        <v>3.1931283994834012E-2</v>
      </c>
    </row>
    <row r="137" spans="1:6" ht="12.5" x14ac:dyDescent="0.25">
      <c r="A137" s="7">
        <v>43344</v>
      </c>
      <c r="B137" s="204">
        <v>3.1853432749368471E-2</v>
      </c>
      <c r="C137" s="204">
        <v>3.6662296625100232E-2</v>
      </c>
      <c r="D137" s="204">
        <v>3.2621987299650268E-2</v>
      </c>
      <c r="E137" s="223">
        <f t="shared" si="3"/>
        <v>1.7315333415981352E-2</v>
      </c>
      <c r="F137" s="223">
        <f t="shared" si="2"/>
        <v>3.1931283994834012E-2</v>
      </c>
    </row>
    <row r="138" spans="1:6" ht="12.5" x14ac:dyDescent="0.25">
      <c r="A138" s="7">
        <v>43435</v>
      </c>
      <c r="B138" s="204">
        <v>2.0489448336052707E-2</v>
      </c>
      <c r="C138" s="204">
        <v>5.3038830210039967E-2</v>
      </c>
      <c r="D138" s="204">
        <v>2.5081259560111757E-2</v>
      </c>
      <c r="E138" s="223">
        <f t="shared" si="3"/>
        <v>1.7315333415981352E-2</v>
      </c>
      <c r="F138" s="223">
        <f t="shared" si="2"/>
        <v>3.1931283994834012E-2</v>
      </c>
    </row>
    <row r="139" spans="1:6" ht="12.5" x14ac:dyDescent="0.25">
      <c r="A139" s="7">
        <v>43525</v>
      </c>
      <c r="B139" s="204">
        <v>1.8263693871793274E-2</v>
      </c>
      <c r="C139" s="204">
        <v>5.5732289503349852E-2</v>
      </c>
      <c r="D139" s="204">
        <v>2.3016577460958976E-2</v>
      </c>
      <c r="E139" s="223">
        <f t="shared" si="3"/>
        <v>1.7315333415981352E-2</v>
      </c>
      <c r="F139" s="223">
        <f t="shared" si="2"/>
        <v>3.1931283994834012E-2</v>
      </c>
    </row>
    <row r="140" spans="1:6" ht="12.5" x14ac:dyDescent="0.25">
      <c r="A140" s="7">
        <v>43617</v>
      </c>
      <c r="B140" s="204">
        <v>1.7772094699553431E-2</v>
      </c>
      <c r="C140" s="204">
        <v>5.3997557180684108E-2</v>
      </c>
      <c r="D140" s="204">
        <v>2.2318419249601318E-2</v>
      </c>
      <c r="E140" s="223">
        <f t="shared" si="3"/>
        <v>1.7315333415981352E-2</v>
      </c>
      <c r="F140" s="223">
        <f t="shared" si="2"/>
        <v>3.1931283994834012E-2</v>
      </c>
    </row>
    <row r="141" spans="1:6" ht="12.5" x14ac:dyDescent="0.25">
      <c r="A141" s="7">
        <v>43709</v>
      </c>
      <c r="B141" s="204">
        <v>9.2443367767838236E-3</v>
      </c>
      <c r="C141" s="204">
        <v>5.1616984455324477E-2</v>
      </c>
      <c r="D141" s="204">
        <v>1.4469932775067251E-2</v>
      </c>
      <c r="E141" s="223">
        <f t="shared" si="3"/>
        <v>1.7315333415981352E-2</v>
      </c>
      <c r="F141" s="223">
        <f t="shared" si="2"/>
        <v>3.1931283994834012E-2</v>
      </c>
    </row>
    <row r="142" spans="1:6" ht="12.5" x14ac:dyDescent="0.25">
      <c r="A142" s="7">
        <v>43800</v>
      </c>
      <c r="B142" s="204">
        <v>1.2517388115297123E-2</v>
      </c>
      <c r="C142" s="204">
        <v>3.9018902791390975E-2</v>
      </c>
      <c r="D142" s="204">
        <v>1.5470086124778515E-2</v>
      </c>
      <c r="E142" s="223">
        <f t="shared" si="3"/>
        <v>1.7315333415981352E-2</v>
      </c>
      <c r="F142" s="223">
        <f t="shared" si="2"/>
        <v>3.1931283994834012E-2</v>
      </c>
    </row>
    <row r="143" spans="1:6" ht="12.5" x14ac:dyDescent="0.25">
      <c r="A143" s="7">
        <v>43891</v>
      </c>
      <c r="B143" s="204">
        <v>1.5048065640179464E-2</v>
      </c>
      <c r="C143" s="204">
        <v>3.5578704485668355E-2</v>
      </c>
      <c r="D143" s="204">
        <v>1.7163617747193438E-2</v>
      </c>
      <c r="E143" s="223">
        <f t="shared" si="3"/>
        <v>1.7315333415981352E-2</v>
      </c>
      <c r="F143" s="223">
        <f t="shared" si="2"/>
        <v>3.1931283994834012E-2</v>
      </c>
    </row>
    <row r="144" spans="1:6" ht="12.5" x14ac:dyDescent="0.25">
      <c r="A144" s="7">
        <v>43983</v>
      </c>
      <c r="B144" s="204">
        <v>-4.0203974702797129E-2</v>
      </c>
      <c r="C144" s="204">
        <v>2.7654700195081983E-2</v>
      </c>
      <c r="D144" s="204">
        <v>-3.1626898722080243E-2</v>
      </c>
      <c r="E144" s="223">
        <f t="shared" si="3"/>
        <v>1.7315333415981352E-2</v>
      </c>
      <c r="F144" s="223">
        <f t="shared" si="2"/>
        <v>3.1931283994834012E-2</v>
      </c>
    </row>
    <row r="145" spans="1:6" ht="12.5" x14ac:dyDescent="0.25">
      <c r="A145" s="7">
        <v>44075</v>
      </c>
      <c r="B145" s="204">
        <v>-4.7431850820832344E-2</v>
      </c>
      <c r="C145" s="204">
        <v>3.6310016126454236E-2</v>
      </c>
      <c r="D145" s="204">
        <v>-1.712500779740278E-2</v>
      </c>
      <c r="E145" s="223">
        <f>E146</f>
        <v>1.7315333415981352E-2</v>
      </c>
      <c r="F145" s="223">
        <f t="shared" si="2"/>
        <v>3.1931283994834012E-2</v>
      </c>
    </row>
    <row r="146" spans="1:6" ht="12.5" x14ac:dyDescent="0.25">
      <c r="A146" s="7">
        <v>44166</v>
      </c>
      <c r="B146" s="204">
        <v>-6.2423137199264511E-2</v>
      </c>
      <c r="C146" s="204">
        <v>5.8700599429176936E-2</v>
      </c>
      <c r="D146" s="204">
        <v>-4.609825776998755E-2</v>
      </c>
      <c r="E146" s="223">
        <f>E147</f>
        <v>1.7315333415981352E-2</v>
      </c>
      <c r="F146" s="223">
        <f t="shared" si="2"/>
        <v>3.1931283994834012E-2</v>
      </c>
    </row>
    <row r="147" spans="1:6" ht="12.5" x14ac:dyDescent="0.25">
      <c r="A147" s="7">
        <v>44256</v>
      </c>
      <c r="B147" s="204">
        <v>-7.7179839801413852E-2</v>
      </c>
      <c r="C147" s="204">
        <v>6.089980988969157E-2</v>
      </c>
      <c r="D147" s="204">
        <v>-5.8713613291579425E-2</v>
      </c>
      <c r="E147" s="223">
        <v>1.7315333415981352E-2</v>
      </c>
      <c r="F147" s="223">
        <v>3.1931283994834012E-2</v>
      </c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AJ156"/>
  <sheetViews>
    <sheetView zoomScaleNormal="100" workbookViewId="0">
      <pane xSplit="1" ySplit="5" topLeftCell="B70" activePane="bottomRight" state="frozen"/>
      <selection activeCell="B5" sqref="B5"/>
      <selection pane="topRight" activeCell="B5" sqref="B5"/>
      <selection pane="bottomLeft" activeCell="B5" sqref="B5"/>
      <selection pane="bottomRight" activeCell="O2" sqref="O2"/>
    </sheetView>
  </sheetViews>
  <sheetFormatPr defaultColWidth="9.09765625" defaultRowHeight="12.5" x14ac:dyDescent="0.25"/>
  <cols>
    <col min="1" max="1" width="9.09765625" style="205"/>
    <col min="2" max="2" width="11.3984375" style="205" customWidth="1"/>
    <col min="3" max="3" width="9.09765625" style="206"/>
    <col min="4" max="4" width="15.8984375" style="206" customWidth="1"/>
    <col min="5" max="5" width="15.8984375" style="205" customWidth="1"/>
    <col min="6" max="6" width="8.69921875" style="205" customWidth="1"/>
    <col min="7" max="8" width="9.09765625" style="205"/>
    <col min="9" max="9" width="10" style="205" customWidth="1"/>
    <col min="10" max="11" width="9.09765625" style="205"/>
    <col min="12" max="12" width="12" style="108" customWidth="1"/>
    <col min="13" max="15" width="9.09765625" style="205"/>
    <col min="16" max="18" width="9.09765625" style="206"/>
    <col min="19" max="19" width="9" style="108"/>
    <col min="20" max="20" width="13.59765625" style="108" customWidth="1"/>
    <col min="21" max="21" width="14.69921875" style="108" customWidth="1"/>
    <col min="22" max="22" width="12.09765625" style="205" customWidth="1"/>
    <col min="23" max="23" width="10.3984375" style="205" customWidth="1"/>
    <col min="24" max="16384" width="9.09765625" style="205"/>
  </cols>
  <sheetData>
    <row r="1" spans="1:21" ht="28.5" customHeight="1" x14ac:dyDescent="0.25">
      <c r="A1" s="295" t="s">
        <v>341</v>
      </c>
      <c r="E1" s="207" t="s">
        <v>366</v>
      </c>
      <c r="U1" s="207" t="s">
        <v>366</v>
      </c>
    </row>
    <row r="2" spans="1:21" ht="33" customHeight="1" x14ac:dyDescent="0.3">
      <c r="A2" s="8"/>
      <c r="B2" s="295" t="s">
        <v>343</v>
      </c>
      <c r="O2" s="295" t="s">
        <v>354</v>
      </c>
    </row>
    <row r="3" spans="1:21" ht="33.75" customHeight="1" x14ac:dyDescent="0.3">
      <c r="B3" s="45" t="s">
        <v>322</v>
      </c>
      <c r="O3" s="46" t="s">
        <v>284</v>
      </c>
    </row>
    <row r="4" spans="1:21" ht="26.25" customHeight="1" x14ac:dyDescent="0.3">
      <c r="B4" s="61" t="s">
        <v>14</v>
      </c>
      <c r="C4" s="61"/>
      <c r="D4" s="61"/>
      <c r="E4" s="61"/>
      <c r="F4" s="61"/>
      <c r="G4" s="61" t="s">
        <v>147</v>
      </c>
      <c r="H4" s="61"/>
      <c r="I4" s="61"/>
      <c r="J4" s="61" t="s">
        <v>143</v>
      </c>
      <c r="K4" s="61"/>
      <c r="O4" s="8"/>
      <c r="P4" s="61" t="s">
        <v>14</v>
      </c>
      <c r="Q4" s="61" t="s">
        <v>147</v>
      </c>
      <c r="R4" s="61" t="s">
        <v>143</v>
      </c>
    </row>
    <row r="5" spans="1:21" ht="41.25" customHeight="1" x14ac:dyDescent="0.25">
      <c r="B5" s="61" t="s">
        <v>349</v>
      </c>
      <c r="C5" s="61" t="s">
        <v>410</v>
      </c>
      <c r="D5" s="61" t="s">
        <v>426</v>
      </c>
      <c r="E5" s="61" t="s">
        <v>427</v>
      </c>
      <c r="F5" s="61"/>
      <c r="G5" s="61" t="s">
        <v>349</v>
      </c>
      <c r="H5" s="61" t="s">
        <v>410</v>
      </c>
      <c r="I5" s="61"/>
      <c r="J5" s="61" t="s">
        <v>349</v>
      </c>
      <c r="K5" s="61" t="s">
        <v>410</v>
      </c>
      <c r="P5" s="208" t="s">
        <v>296</v>
      </c>
      <c r="Q5" s="208" t="s">
        <v>296</v>
      </c>
      <c r="R5" s="208" t="s">
        <v>296</v>
      </c>
    </row>
    <row r="6" spans="1:21" x14ac:dyDescent="0.25">
      <c r="A6" s="9">
        <v>36220</v>
      </c>
      <c r="B6" s="101">
        <v>250014</v>
      </c>
      <c r="G6" s="101">
        <v>198125</v>
      </c>
      <c r="H6" s="209"/>
      <c r="I6" s="209"/>
      <c r="J6" s="101">
        <v>51818</v>
      </c>
      <c r="K6" s="209"/>
    </row>
    <row r="7" spans="1:21" x14ac:dyDescent="0.25">
      <c r="A7" s="9">
        <v>36312</v>
      </c>
      <c r="B7" s="101">
        <v>254202</v>
      </c>
      <c r="C7" s="210"/>
      <c r="G7" s="101">
        <v>201299</v>
      </c>
      <c r="H7" s="209"/>
      <c r="I7" s="209"/>
      <c r="J7" s="101">
        <v>52820</v>
      </c>
      <c r="K7" s="209"/>
      <c r="M7" s="211"/>
    </row>
    <row r="8" spans="1:21" x14ac:dyDescent="0.25">
      <c r="A8" s="9">
        <v>36404</v>
      </c>
      <c r="B8" s="101">
        <v>256269</v>
      </c>
      <c r="C8" s="210"/>
      <c r="G8" s="101">
        <v>203088</v>
      </c>
      <c r="H8" s="209"/>
      <c r="I8" s="209"/>
      <c r="J8" s="101">
        <v>53092</v>
      </c>
      <c r="K8" s="209"/>
      <c r="M8" s="211"/>
    </row>
    <row r="9" spans="1:21" x14ac:dyDescent="0.25">
      <c r="A9" s="9">
        <v>36495</v>
      </c>
      <c r="B9" s="101">
        <v>258305</v>
      </c>
      <c r="C9" s="210"/>
      <c r="G9" s="101">
        <v>204879</v>
      </c>
      <c r="H9" s="209"/>
      <c r="I9" s="209"/>
      <c r="J9" s="101">
        <v>53324</v>
      </c>
      <c r="K9" s="209"/>
      <c r="M9" s="211"/>
      <c r="N9" s="210"/>
    </row>
    <row r="10" spans="1:21" x14ac:dyDescent="0.25">
      <c r="A10" s="9">
        <v>36586</v>
      </c>
      <c r="B10" s="101">
        <v>265127</v>
      </c>
      <c r="C10" s="210"/>
      <c r="G10" s="101">
        <v>210167</v>
      </c>
      <c r="H10" s="209"/>
      <c r="I10" s="209"/>
      <c r="J10" s="101">
        <v>54822</v>
      </c>
      <c r="K10" s="209"/>
      <c r="M10" s="211"/>
      <c r="N10" s="210"/>
    </row>
    <row r="11" spans="1:21" x14ac:dyDescent="0.25">
      <c r="A11" s="9">
        <v>36678</v>
      </c>
      <c r="B11" s="101">
        <v>267062</v>
      </c>
      <c r="C11" s="210">
        <f t="shared" ref="C11:C61" si="0">(B11-B7)/B7</f>
        <v>5.0589688515432607E-2</v>
      </c>
      <c r="D11" s="210">
        <f t="shared" ref="D11:E73" si="1">D12</f>
        <v>3.1511670994397237E-2</v>
      </c>
      <c r="E11" s="210">
        <f t="shared" si="1"/>
        <v>0</v>
      </c>
      <c r="F11" s="212"/>
      <c r="G11" s="101">
        <v>211830</v>
      </c>
      <c r="H11" s="209"/>
      <c r="I11" s="209"/>
      <c r="J11" s="101">
        <v>55092</v>
      </c>
      <c r="K11" s="209"/>
      <c r="M11" s="211"/>
      <c r="N11" s="210"/>
    </row>
    <row r="12" spans="1:21" x14ac:dyDescent="0.25">
      <c r="A12" s="9">
        <v>36770</v>
      </c>
      <c r="B12" s="101">
        <v>271115</v>
      </c>
      <c r="C12" s="210">
        <f t="shared" si="0"/>
        <v>5.7931314361081516E-2</v>
      </c>
      <c r="D12" s="210">
        <f t="shared" si="1"/>
        <v>3.1511670994397237E-2</v>
      </c>
      <c r="E12" s="210">
        <f t="shared" si="1"/>
        <v>0</v>
      </c>
      <c r="F12" s="212"/>
      <c r="G12" s="101">
        <v>215548</v>
      </c>
      <c r="H12" s="210">
        <f>(G12-G8)/G8</f>
        <v>6.1352714094382733E-2</v>
      </c>
      <c r="I12" s="210"/>
      <c r="J12" s="101">
        <v>55433</v>
      </c>
      <c r="K12" s="210">
        <f t="shared" ref="K12:K56" si="2">(J12-J8)/J8</f>
        <v>4.4093272056053644E-2</v>
      </c>
      <c r="M12" s="211"/>
      <c r="N12" s="210"/>
    </row>
    <row r="13" spans="1:21" x14ac:dyDescent="0.25">
      <c r="A13" s="9">
        <v>36861</v>
      </c>
      <c r="B13" s="101">
        <v>272652</v>
      </c>
      <c r="C13" s="210">
        <f t="shared" si="0"/>
        <v>5.5542865991753933E-2</v>
      </c>
      <c r="D13" s="210">
        <f t="shared" si="1"/>
        <v>3.1511670994397237E-2</v>
      </c>
      <c r="E13" s="210">
        <f t="shared" si="1"/>
        <v>0</v>
      </c>
      <c r="F13" s="212"/>
      <c r="G13" s="101">
        <v>217553</v>
      </c>
      <c r="H13" s="210">
        <f t="shared" ref="H13:H56" si="3">(G13-G9)/G9</f>
        <v>6.1860903264853891E-2</v>
      </c>
      <c r="I13" s="210"/>
      <c r="J13" s="101">
        <v>54980</v>
      </c>
      <c r="K13" s="210">
        <f t="shared" si="2"/>
        <v>3.1055434701072689E-2</v>
      </c>
      <c r="M13" s="211"/>
      <c r="N13" s="210"/>
    </row>
    <row r="14" spans="1:21" x14ac:dyDescent="0.25">
      <c r="A14" s="9">
        <v>36951</v>
      </c>
      <c r="B14" s="101">
        <v>278041</v>
      </c>
      <c r="C14" s="210">
        <f t="shared" si="0"/>
        <v>4.8708732041625333E-2</v>
      </c>
      <c r="D14" s="210">
        <f t="shared" si="1"/>
        <v>3.1511670994397237E-2</v>
      </c>
      <c r="E14" s="210">
        <f t="shared" si="1"/>
        <v>0</v>
      </c>
      <c r="F14" s="212"/>
      <c r="G14" s="101">
        <v>222374</v>
      </c>
      <c r="H14" s="210">
        <f t="shared" si="3"/>
        <v>5.8082382105658831E-2</v>
      </c>
      <c r="I14" s="210"/>
      <c r="J14" s="101">
        <v>55561</v>
      </c>
      <c r="K14" s="210">
        <f t="shared" si="2"/>
        <v>1.3479989785122761E-2</v>
      </c>
      <c r="M14" s="211"/>
      <c r="N14" s="210"/>
    </row>
    <row r="15" spans="1:21" x14ac:dyDescent="0.25">
      <c r="A15" s="9">
        <v>37043</v>
      </c>
      <c r="B15" s="101">
        <v>277890</v>
      </c>
      <c r="C15" s="210">
        <f t="shared" si="0"/>
        <v>4.0544892197317474E-2</v>
      </c>
      <c r="D15" s="210">
        <f t="shared" si="1"/>
        <v>3.1511670994397237E-2</v>
      </c>
      <c r="E15" s="210">
        <f t="shared" si="1"/>
        <v>0</v>
      </c>
      <c r="F15" s="212"/>
      <c r="G15" s="101">
        <v>222333</v>
      </c>
      <c r="H15" s="210">
        <f t="shared" si="3"/>
        <v>4.9582212151253365E-2</v>
      </c>
      <c r="I15" s="210"/>
      <c r="J15" s="101">
        <v>55474</v>
      </c>
      <c r="K15" s="210">
        <f t="shared" si="2"/>
        <v>6.9338560952588394E-3</v>
      </c>
      <c r="M15" s="211"/>
      <c r="N15" s="210"/>
    </row>
    <row r="16" spans="1:21" x14ac:dyDescent="0.25">
      <c r="A16" s="9">
        <v>37135</v>
      </c>
      <c r="B16" s="101">
        <v>279611</v>
      </c>
      <c r="C16" s="210">
        <f t="shared" si="0"/>
        <v>3.1337255408221604E-2</v>
      </c>
      <c r="D16" s="210">
        <f t="shared" si="1"/>
        <v>3.1511670994397237E-2</v>
      </c>
      <c r="E16" s="210">
        <f t="shared" si="1"/>
        <v>0</v>
      </c>
      <c r="F16" s="212"/>
      <c r="G16" s="101">
        <v>223860</v>
      </c>
      <c r="H16" s="210">
        <f t="shared" si="3"/>
        <v>3.8562176406183313E-2</v>
      </c>
      <c r="I16" s="210"/>
      <c r="J16" s="101">
        <v>55688</v>
      </c>
      <c r="K16" s="210">
        <f t="shared" si="2"/>
        <v>4.6001479263254744E-3</v>
      </c>
      <c r="M16" s="211"/>
      <c r="N16" s="210"/>
    </row>
    <row r="17" spans="1:18" x14ac:dyDescent="0.25">
      <c r="A17" s="9">
        <v>37226</v>
      </c>
      <c r="B17" s="101">
        <v>280625</v>
      </c>
      <c r="C17" s="210">
        <f t="shared" si="0"/>
        <v>2.9242404236902719E-2</v>
      </c>
      <c r="D17" s="210">
        <f t="shared" si="1"/>
        <v>3.1511670994397237E-2</v>
      </c>
      <c r="E17" s="210">
        <f t="shared" si="1"/>
        <v>0</v>
      </c>
      <c r="F17" s="212"/>
      <c r="G17" s="101">
        <v>224789</v>
      </c>
      <c r="H17" s="210">
        <f t="shared" si="3"/>
        <v>3.3260860571906616E-2</v>
      </c>
      <c r="I17" s="210"/>
      <c r="J17" s="101">
        <v>55796</v>
      </c>
      <c r="K17" s="210">
        <f t="shared" si="2"/>
        <v>1.4841760640232812E-2</v>
      </c>
      <c r="M17" s="211"/>
      <c r="N17" s="210"/>
    </row>
    <row r="18" spans="1:18" x14ac:dyDescent="0.25">
      <c r="A18" s="9">
        <v>37316</v>
      </c>
      <c r="B18" s="101">
        <v>286415</v>
      </c>
      <c r="C18" s="210">
        <f t="shared" si="0"/>
        <v>3.011786031556497E-2</v>
      </c>
      <c r="D18" s="210">
        <f t="shared" si="1"/>
        <v>3.1511670994397237E-2</v>
      </c>
      <c r="E18" s="210">
        <f t="shared" si="1"/>
        <v>0</v>
      </c>
      <c r="F18" s="212"/>
      <c r="G18" s="101">
        <v>229783</v>
      </c>
      <c r="H18" s="210">
        <f t="shared" si="3"/>
        <v>3.331774398086107E-2</v>
      </c>
      <c r="I18" s="210"/>
      <c r="J18" s="101">
        <v>56597</v>
      </c>
      <c r="K18" s="210">
        <f t="shared" si="2"/>
        <v>1.8646172675077843E-2</v>
      </c>
      <c r="M18" s="211"/>
      <c r="N18" s="210"/>
    </row>
    <row r="19" spans="1:18" x14ac:dyDescent="0.25">
      <c r="A19" s="9">
        <v>37408</v>
      </c>
      <c r="B19" s="101">
        <v>287099</v>
      </c>
      <c r="C19" s="210">
        <f t="shared" si="0"/>
        <v>3.3139011839216956E-2</v>
      </c>
      <c r="D19" s="210">
        <f t="shared" si="1"/>
        <v>3.1511670994397237E-2</v>
      </c>
      <c r="E19" s="210">
        <f t="shared" si="1"/>
        <v>0</v>
      </c>
      <c r="F19" s="212"/>
      <c r="G19" s="101">
        <v>230108</v>
      </c>
      <c r="H19" s="210">
        <f t="shared" si="3"/>
        <v>3.4970067421390437E-2</v>
      </c>
      <c r="I19" s="210"/>
      <c r="J19" s="101">
        <v>56959</v>
      </c>
      <c r="K19" s="210">
        <f t="shared" si="2"/>
        <v>2.6769297328478207E-2</v>
      </c>
      <c r="M19" s="211"/>
      <c r="N19" s="210"/>
    </row>
    <row r="20" spans="1:18" x14ac:dyDescent="0.25">
      <c r="A20" s="9">
        <v>37500</v>
      </c>
      <c r="B20" s="101">
        <v>290368</v>
      </c>
      <c r="C20" s="210">
        <f t="shared" si="0"/>
        <v>3.8471304776993752E-2</v>
      </c>
      <c r="D20" s="210">
        <f t="shared" si="1"/>
        <v>3.1511670994397237E-2</v>
      </c>
      <c r="E20" s="210">
        <f t="shared" si="1"/>
        <v>0</v>
      </c>
      <c r="F20" s="212"/>
      <c r="G20" s="101">
        <v>232717</v>
      </c>
      <c r="H20" s="210">
        <f t="shared" si="3"/>
        <v>3.9564906638077373E-2</v>
      </c>
      <c r="I20" s="210"/>
      <c r="J20" s="101">
        <v>57615</v>
      </c>
      <c r="K20" s="210">
        <f t="shared" si="2"/>
        <v>3.4603505243499498E-2</v>
      </c>
      <c r="M20" s="211"/>
      <c r="N20" s="210"/>
      <c r="O20" s="9"/>
      <c r="P20" s="213"/>
      <c r="Q20" s="213"/>
      <c r="R20" s="213"/>
    </row>
    <row r="21" spans="1:18" x14ac:dyDescent="0.25">
      <c r="A21" s="9">
        <v>37591</v>
      </c>
      <c r="B21" s="101">
        <v>292493</v>
      </c>
      <c r="C21" s="210">
        <f t="shared" si="0"/>
        <v>4.2291314031180402E-2</v>
      </c>
      <c r="D21" s="210">
        <f t="shared" si="1"/>
        <v>3.1511670994397237E-2</v>
      </c>
      <c r="E21" s="210">
        <f t="shared" si="1"/>
        <v>0</v>
      </c>
      <c r="F21" s="212"/>
      <c r="G21" s="101">
        <v>234336</v>
      </c>
      <c r="H21" s="210">
        <f t="shared" si="3"/>
        <v>4.2470939414295181E-2</v>
      </c>
      <c r="I21" s="210"/>
      <c r="J21" s="101">
        <v>58120</v>
      </c>
      <c r="K21" s="210">
        <f t="shared" si="2"/>
        <v>4.1651731306903722E-2</v>
      </c>
      <c r="M21" s="211"/>
      <c r="N21" s="210"/>
      <c r="O21" s="9"/>
      <c r="P21" s="213"/>
      <c r="Q21" s="213"/>
      <c r="R21" s="213"/>
    </row>
    <row r="22" spans="1:18" x14ac:dyDescent="0.25">
      <c r="A22" s="9">
        <v>37681</v>
      </c>
      <c r="B22" s="101">
        <v>300780</v>
      </c>
      <c r="C22" s="210">
        <f t="shared" si="0"/>
        <v>5.0154496098318874E-2</v>
      </c>
      <c r="D22" s="210">
        <f t="shared" si="1"/>
        <v>3.1511670994397237E-2</v>
      </c>
      <c r="E22" s="210">
        <f t="shared" si="1"/>
        <v>0</v>
      </c>
      <c r="F22" s="212"/>
      <c r="G22" s="101">
        <v>240996</v>
      </c>
      <c r="H22" s="210">
        <f t="shared" si="3"/>
        <v>4.8798213967090692E-2</v>
      </c>
      <c r="I22" s="210"/>
      <c r="J22" s="101">
        <v>59741</v>
      </c>
      <c r="K22" s="210">
        <f t="shared" si="2"/>
        <v>5.5550647560824777E-2</v>
      </c>
      <c r="M22" s="211"/>
      <c r="N22" s="210"/>
      <c r="O22" s="9"/>
      <c r="P22" s="213"/>
      <c r="Q22" s="213"/>
      <c r="R22" s="213"/>
    </row>
    <row r="23" spans="1:18" x14ac:dyDescent="0.25">
      <c r="A23" s="9">
        <v>37773</v>
      </c>
      <c r="B23" s="101">
        <v>303091</v>
      </c>
      <c r="C23" s="210">
        <f t="shared" si="0"/>
        <v>5.5702040062835467E-2</v>
      </c>
      <c r="D23" s="210">
        <f t="shared" si="1"/>
        <v>3.1511670994397237E-2</v>
      </c>
      <c r="E23" s="210">
        <f t="shared" si="1"/>
        <v>0</v>
      </c>
      <c r="F23" s="212"/>
      <c r="G23" s="101">
        <v>242617</v>
      </c>
      <c r="H23" s="210">
        <f t="shared" si="3"/>
        <v>5.4361430284909695E-2</v>
      </c>
      <c r="I23" s="210"/>
      <c r="J23" s="101">
        <v>60433</v>
      </c>
      <c r="K23" s="210">
        <f t="shared" si="2"/>
        <v>6.0991239312487927E-2</v>
      </c>
      <c r="M23" s="211"/>
      <c r="N23" s="210"/>
      <c r="O23" s="9"/>
      <c r="P23" s="213"/>
      <c r="Q23" s="213"/>
      <c r="R23" s="213"/>
    </row>
    <row r="24" spans="1:18" x14ac:dyDescent="0.25">
      <c r="A24" s="9">
        <v>37865</v>
      </c>
      <c r="B24" s="101">
        <v>307446</v>
      </c>
      <c r="C24" s="210">
        <f t="shared" si="0"/>
        <v>5.8815020938946437E-2</v>
      </c>
      <c r="D24" s="210">
        <f t="shared" si="1"/>
        <v>3.1511670994397237E-2</v>
      </c>
      <c r="E24" s="210">
        <f t="shared" si="1"/>
        <v>0</v>
      </c>
      <c r="F24" s="212"/>
      <c r="G24" s="101">
        <v>245829</v>
      </c>
      <c r="H24" s="210">
        <f t="shared" si="3"/>
        <v>5.6343112020179019E-2</v>
      </c>
      <c r="I24" s="210"/>
      <c r="J24" s="101">
        <v>61568</v>
      </c>
      <c r="K24" s="210">
        <f t="shared" si="2"/>
        <v>6.8610604877202122E-2</v>
      </c>
      <c r="M24" s="211"/>
      <c r="N24" s="210"/>
      <c r="O24" s="9"/>
      <c r="P24" s="213"/>
      <c r="Q24" s="213"/>
      <c r="R24" s="213"/>
    </row>
    <row r="25" spans="1:18" x14ac:dyDescent="0.25">
      <c r="A25" s="9">
        <v>37956</v>
      </c>
      <c r="B25" s="101">
        <v>310788</v>
      </c>
      <c r="C25" s="210">
        <f t="shared" si="0"/>
        <v>6.2548505434318086E-2</v>
      </c>
      <c r="D25" s="210">
        <f t="shared" si="1"/>
        <v>3.1511670994397237E-2</v>
      </c>
      <c r="E25" s="210">
        <f t="shared" si="1"/>
        <v>0</v>
      </c>
      <c r="F25" s="212"/>
      <c r="G25" s="101">
        <v>248243</v>
      </c>
      <c r="H25" s="210">
        <f t="shared" si="3"/>
        <v>5.9346408575720336E-2</v>
      </c>
      <c r="I25" s="210"/>
      <c r="J25" s="101">
        <v>62494</v>
      </c>
      <c r="K25" s="210">
        <f t="shared" si="2"/>
        <v>7.5258086717136963E-2</v>
      </c>
      <c r="M25" s="211"/>
      <c r="N25" s="210"/>
      <c r="O25" s="9"/>
      <c r="P25" s="213"/>
      <c r="Q25" s="213"/>
      <c r="R25" s="213"/>
    </row>
    <row r="26" spans="1:18" x14ac:dyDescent="0.25">
      <c r="A26" s="9">
        <v>38047</v>
      </c>
      <c r="B26" s="101">
        <v>319639</v>
      </c>
      <c r="C26" s="210">
        <f t="shared" si="0"/>
        <v>6.2700312520779303E-2</v>
      </c>
      <c r="D26" s="210">
        <f t="shared" si="1"/>
        <v>3.1511670994397237E-2</v>
      </c>
      <c r="E26" s="210">
        <f t="shared" si="1"/>
        <v>0</v>
      </c>
      <c r="F26" s="212"/>
      <c r="G26" s="101">
        <v>255228</v>
      </c>
      <c r="H26" s="210">
        <f t="shared" si="3"/>
        <v>5.9054922073395411E-2</v>
      </c>
      <c r="I26" s="210"/>
      <c r="J26" s="101">
        <v>64357</v>
      </c>
      <c r="K26" s="210">
        <f t="shared" si="2"/>
        <v>7.7266868649671083E-2</v>
      </c>
      <c r="M26" s="211"/>
      <c r="N26" s="210"/>
      <c r="O26" s="9"/>
      <c r="P26" s="213"/>
      <c r="Q26" s="213"/>
      <c r="R26" s="213"/>
    </row>
    <row r="27" spans="1:18" x14ac:dyDescent="0.25">
      <c r="A27" s="9">
        <v>38139</v>
      </c>
      <c r="B27" s="101">
        <v>318532</v>
      </c>
      <c r="C27" s="210">
        <f t="shared" si="0"/>
        <v>5.0945095697331827E-2</v>
      </c>
      <c r="D27" s="210">
        <f t="shared" si="1"/>
        <v>3.1511670994397237E-2</v>
      </c>
      <c r="E27" s="210">
        <f t="shared" si="1"/>
        <v>0</v>
      </c>
      <c r="F27" s="212"/>
      <c r="G27" s="101">
        <v>254145</v>
      </c>
      <c r="H27" s="210">
        <f t="shared" si="3"/>
        <v>4.7515219461125975E-2</v>
      </c>
      <c r="I27" s="210"/>
      <c r="J27" s="101">
        <v>64340</v>
      </c>
      <c r="K27" s="210">
        <f t="shared" si="2"/>
        <v>6.4650108384491922E-2</v>
      </c>
      <c r="M27" s="211"/>
      <c r="N27" s="210"/>
      <c r="O27" s="9"/>
      <c r="P27" s="213"/>
      <c r="Q27" s="213"/>
      <c r="R27" s="213"/>
    </row>
    <row r="28" spans="1:18" x14ac:dyDescent="0.25">
      <c r="A28" s="9">
        <v>38231</v>
      </c>
      <c r="B28" s="101">
        <v>322384</v>
      </c>
      <c r="C28" s="210">
        <f t="shared" si="0"/>
        <v>4.8587394209064355E-2</v>
      </c>
      <c r="D28" s="210">
        <f t="shared" si="1"/>
        <v>3.1511670994397237E-2</v>
      </c>
      <c r="E28" s="210">
        <f t="shared" si="1"/>
        <v>0</v>
      </c>
      <c r="F28" s="212"/>
      <c r="G28" s="101">
        <v>257173</v>
      </c>
      <c r="H28" s="210">
        <f t="shared" si="3"/>
        <v>4.61458981649846E-2</v>
      </c>
      <c r="I28" s="210"/>
      <c r="J28" s="101">
        <v>65167</v>
      </c>
      <c r="K28" s="210">
        <f t="shared" si="2"/>
        <v>5.8455691268191265E-2</v>
      </c>
      <c r="M28" s="211"/>
      <c r="N28" s="210"/>
      <c r="O28" s="9"/>
      <c r="P28" s="213"/>
      <c r="Q28" s="213"/>
      <c r="R28" s="213"/>
    </row>
    <row r="29" spans="1:18" x14ac:dyDescent="0.25">
      <c r="A29" s="9">
        <v>38322</v>
      </c>
      <c r="B29" s="101">
        <v>325064</v>
      </c>
      <c r="C29" s="210">
        <f t="shared" si="0"/>
        <v>4.5934849479387876E-2</v>
      </c>
      <c r="D29" s="210">
        <f t="shared" si="1"/>
        <v>3.1511670994397237E-2</v>
      </c>
      <c r="E29" s="210">
        <f t="shared" si="1"/>
        <v>0</v>
      </c>
      <c r="F29" s="212"/>
      <c r="G29" s="101">
        <v>259296</v>
      </c>
      <c r="H29" s="210">
        <f t="shared" si="3"/>
        <v>4.4524921145812774E-2</v>
      </c>
      <c r="I29" s="210"/>
      <c r="J29" s="101">
        <v>65725</v>
      </c>
      <c r="K29" s="210">
        <f t="shared" si="2"/>
        <v>5.1700963292476081E-2</v>
      </c>
      <c r="M29" s="211"/>
      <c r="N29" s="210"/>
      <c r="O29" s="9"/>
      <c r="P29" s="213"/>
      <c r="Q29" s="213"/>
      <c r="R29" s="213"/>
    </row>
    <row r="30" spans="1:18" x14ac:dyDescent="0.25">
      <c r="A30" s="9">
        <v>38412</v>
      </c>
      <c r="B30" s="101">
        <v>330686</v>
      </c>
      <c r="C30" s="210">
        <f t="shared" si="0"/>
        <v>3.4560863974671424E-2</v>
      </c>
      <c r="D30" s="210">
        <f t="shared" si="1"/>
        <v>3.1511670994397237E-2</v>
      </c>
      <c r="E30" s="210">
        <f t="shared" si="1"/>
        <v>0</v>
      </c>
      <c r="F30" s="212"/>
      <c r="G30" s="101">
        <v>264062</v>
      </c>
      <c r="H30" s="210">
        <f t="shared" si="3"/>
        <v>3.4612189885122324E-2</v>
      </c>
      <c r="I30" s="210"/>
      <c r="J30" s="101">
        <v>66582</v>
      </c>
      <c r="K30" s="210">
        <f t="shared" si="2"/>
        <v>3.4572773746445608E-2</v>
      </c>
      <c r="M30" s="211"/>
      <c r="N30" s="210"/>
      <c r="O30" s="9"/>
      <c r="P30" s="213"/>
      <c r="Q30" s="213"/>
      <c r="R30" s="213"/>
    </row>
    <row r="31" spans="1:18" x14ac:dyDescent="0.25">
      <c r="A31" s="9">
        <v>38504</v>
      </c>
      <c r="B31" s="101">
        <v>331229</v>
      </c>
      <c r="C31" s="210">
        <f t="shared" si="0"/>
        <v>3.986098727914307E-2</v>
      </c>
      <c r="D31" s="210">
        <f t="shared" si="1"/>
        <v>3.1511670994397237E-2</v>
      </c>
      <c r="E31" s="210">
        <f t="shared" si="1"/>
        <v>0</v>
      </c>
      <c r="F31" s="212"/>
      <c r="G31" s="101">
        <v>264161</v>
      </c>
      <c r="H31" s="210">
        <f t="shared" si="3"/>
        <v>3.9410572704558423E-2</v>
      </c>
      <c r="I31" s="210"/>
      <c r="J31" s="101">
        <v>67029</v>
      </c>
      <c r="K31" s="210">
        <f t="shared" si="2"/>
        <v>4.1793596518495492E-2</v>
      </c>
      <c r="M31" s="211"/>
      <c r="N31" s="210"/>
      <c r="O31" s="9"/>
      <c r="P31" s="213"/>
      <c r="Q31" s="213"/>
      <c r="R31" s="213"/>
    </row>
    <row r="32" spans="1:18" x14ac:dyDescent="0.25">
      <c r="A32" s="9">
        <v>38596</v>
      </c>
      <c r="B32" s="101">
        <v>335188</v>
      </c>
      <c r="C32" s="210">
        <f t="shared" si="0"/>
        <v>3.9716611246215693E-2</v>
      </c>
      <c r="D32" s="210">
        <f t="shared" si="1"/>
        <v>3.1511670994397237E-2</v>
      </c>
      <c r="E32" s="210">
        <f t="shared" si="1"/>
        <v>0</v>
      </c>
      <c r="F32" s="212"/>
      <c r="G32" s="101">
        <v>267094</v>
      </c>
      <c r="H32" s="210">
        <f t="shared" si="3"/>
        <v>3.8577144568053411E-2</v>
      </c>
      <c r="I32" s="210"/>
      <c r="J32" s="101">
        <v>68057</v>
      </c>
      <c r="K32" s="210">
        <f t="shared" si="2"/>
        <v>4.4347599245016647E-2</v>
      </c>
      <c r="M32" s="211"/>
      <c r="N32" s="210"/>
      <c r="O32" s="9"/>
      <c r="P32" s="213"/>
      <c r="Q32" s="213"/>
      <c r="R32" s="213"/>
    </row>
    <row r="33" spans="1:36" x14ac:dyDescent="0.25">
      <c r="A33" s="9">
        <v>38687</v>
      </c>
      <c r="B33" s="101">
        <v>336280</v>
      </c>
      <c r="C33" s="210">
        <f t="shared" si="0"/>
        <v>3.4503974601924545E-2</v>
      </c>
      <c r="D33" s="210">
        <f t="shared" si="1"/>
        <v>3.1511670994397237E-2</v>
      </c>
      <c r="E33" s="210">
        <f t="shared" si="1"/>
        <v>0</v>
      </c>
      <c r="F33" s="212"/>
      <c r="G33" s="101">
        <v>267931</v>
      </c>
      <c r="H33" s="210">
        <f t="shared" si="3"/>
        <v>3.3301709243490067E-2</v>
      </c>
      <c r="I33" s="210"/>
      <c r="J33" s="101">
        <v>68317</v>
      </c>
      <c r="K33" s="210">
        <f t="shared" si="2"/>
        <v>3.9437048307341196E-2</v>
      </c>
      <c r="M33" s="211"/>
      <c r="N33" s="210"/>
      <c r="O33" s="9"/>
      <c r="P33" s="213"/>
      <c r="Q33" s="213"/>
      <c r="R33" s="213"/>
    </row>
    <row r="34" spans="1:36" x14ac:dyDescent="0.25">
      <c r="A34" s="9">
        <v>38777</v>
      </c>
      <c r="B34" s="101">
        <v>341672</v>
      </c>
      <c r="C34" s="210">
        <f t="shared" si="0"/>
        <v>3.3221847916150064E-2</v>
      </c>
      <c r="D34" s="210">
        <f t="shared" si="1"/>
        <v>3.1511670994397237E-2</v>
      </c>
      <c r="E34" s="210">
        <f t="shared" si="1"/>
        <v>0</v>
      </c>
      <c r="F34" s="212"/>
      <c r="G34" s="101">
        <v>272033</v>
      </c>
      <c r="H34" s="210">
        <f t="shared" si="3"/>
        <v>3.0186092660057107E-2</v>
      </c>
      <c r="I34" s="210"/>
      <c r="J34" s="101">
        <v>69609</v>
      </c>
      <c r="K34" s="210">
        <f t="shared" si="2"/>
        <v>4.54627376768496E-2</v>
      </c>
      <c r="M34" s="211"/>
      <c r="N34" s="210"/>
      <c r="O34" s="9"/>
      <c r="P34" s="213"/>
      <c r="Q34" s="213"/>
      <c r="R34" s="213"/>
    </row>
    <row r="35" spans="1:36" x14ac:dyDescent="0.25">
      <c r="A35" s="9">
        <v>38869</v>
      </c>
      <c r="B35" s="101">
        <v>341678</v>
      </c>
      <c r="C35" s="210">
        <f t="shared" si="0"/>
        <v>3.1546150850318061E-2</v>
      </c>
      <c r="D35" s="210">
        <f t="shared" si="1"/>
        <v>3.1511670994397237E-2</v>
      </c>
      <c r="E35" s="210">
        <f t="shared" si="1"/>
        <v>0</v>
      </c>
      <c r="F35" s="212"/>
      <c r="G35" s="101">
        <v>271711</v>
      </c>
      <c r="H35" s="210">
        <f t="shared" si="3"/>
        <v>2.8581054735558997E-2</v>
      </c>
      <c r="I35" s="210"/>
      <c r="J35" s="101">
        <v>69941</v>
      </c>
      <c r="K35" s="210">
        <f t="shared" si="2"/>
        <v>4.3443882498620003E-2</v>
      </c>
      <c r="M35" s="211"/>
      <c r="N35" s="210"/>
      <c r="O35" s="9"/>
      <c r="P35" s="213"/>
      <c r="Q35" s="213"/>
      <c r="R35" s="213"/>
    </row>
    <row r="36" spans="1:36" x14ac:dyDescent="0.25">
      <c r="A36" s="9">
        <v>38961</v>
      </c>
      <c r="B36" s="101">
        <v>343747</v>
      </c>
      <c r="C36" s="210">
        <f t="shared" si="0"/>
        <v>2.5534923684618779E-2</v>
      </c>
      <c r="D36" s="210">
        <f t="shared" si="1"/>
        <v>3.1511670994397237E-2</v>
      </c>
      <c r="E36" s="210">
        <f t="shared" si="1"/>
        <v>0</v>
      </c>
      <c r="F36" s="212"/>
      <c r="G36" s="101">
        <v>273182</v>
      </c>
      <c r="H36" s="210">
        <f t="shared" si="3"/>
        <v>2.2793473458782302E-2</v>
      </c>
      <c r="I36" s="210"/>
      <c r="J36" s="101">
        <v>70539</v>
      </c>
      <c r="K36" s="210">
        <f t="shared" si="2"/>
        <v>3.6469430036586981E-2</v>
      </c>
      <c r="M36" s="211"/>
      <c r="N36" s="210"/>
      <c r="O36" s="9"/>
      <c r="P36" s="213"/>
      <c r="Q36" s="213"/>
      <c r="R36" s="213"/>
    </row>
    <row r="37" spans="1:36" x14ac:dyDescent="0.25">
      <c r="A37" s="9">
        <v>39052</v>
      </c>
      <c r="B37" s="101">
        <v>345267</v>
      </c>
      <c r="C37" s="210">
        <f t="shared" si="0"/>
        <v>2.672475318187225E-2</v>
      </c>
      <c r="D37" s="210">
        <f t="shared" si="1"/>
        <v>3.1511670994397237E-2</v>
      </c>
      <c r="E37" s="210">
        <f t="shared" si="1"/>
        <v>0</v>
      </c>
      <c r="F37" s="212"/>
      <c r="G37" s="101">
        <v>274369</v>
      </c>
      <c r="H37" s="210">
        <f t="shared" si="3"/>
        <v>2.4028574521052063E-2</v>
      </c>
      <c r="I37" s="210"/>
      <c r="J37" s="101">
        <v>70873</v>
      </c>
      <c r="K37" s="210">
        <f t="shared" si="2"/>
        <v>3.741382086449932E-2</v>
      </c>
      <c r="M37" s="211"/>
      <c r="N37" s="210"/>
      <c r="O37" s="9"/>
      <c r="P37" s="213"/>
      <c r="Q37" s="213"/>
      <c r="R37" s="213"/>
    </row>
    <row r="38" spans="1:36" x14ac:dyDescent="0.25">
      <c r="A38" s="9">
        <v>39142</v>
      </c>
      <c r="B38" s="101">
        <v>352679</v>
      </c>
      <c r="C38" s="210">
        <f t="shared" si="0"/>
        <v>3.2215106886136415E-2</v>
      </c>
      <c r="D38" s="210">
        <f t="shared" si="1"/>
        <v>3.1511670994397237E-2</v>
      </c>
      <c r="E38" s="210">
        <f t="shared" si="1"/>
        <v>0</v>
      </c>
      <c r="F38" s="212"/>
      <c r="G38" s="101">
        <v>280207</v>
      </c>
      <c r="H38" s="210">
        <f t="shared" si="3"/>
        <v>3.0047825080045436E-2</v>
      </c>
      <c r="I38" s="210"/>
      <c r="J38" s="101">
        <v>72450</v>
      </c>
      <c r="K38" s="210">
        <f t="shared" si="2"/>
        <v>4.0813687885187258E-2</v>
      </c>
      <c r="M38" s="211"/>
      <c r="N38" s="210"/>
      <c r="O38" s="9"/>
      <c r="P38" s="213"/>
      <c r="Q38" s="213"/>
      <c r="R38" s="213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</row>
    <row r="39" spans="1:36" x14ac:dyDescent="0.25">
      <c r="A39" s="9">
        <v>39234</v>
      </c>
      <c r="B39" s="101">
        <v>354546</v>
      </c>
      <c r="C39" s="210">
        <f>(B39-B35)/B35</f>
        <v>3.7661189775168434E-2</v>
      </c>
      <c r="D39" s="210">
        <f t="shared" si="1"/>
        <v>3.1511670994397237E-2</v>
      </c>
      <c r="E39" s="210">
        <f t="shared" si="1"/>
        <v>0</v>
      </c>
      <c r="F39" s="212"/>
      <c r="G39" s="101">
        <v>281399</v>
      </c>
      <c r="H39" s="210">
        <f t="shared" si="3"/>
        <v>3.5655531060575389E-2</v>
      </c>
      <c r="I39" s="210"/>
      <c r="J39" s="101">
        <v>73127</v>
      </c>
      <c r="K39" s="210">
        <f t="shared" si="2"/>
        <v>4.5552680116097852E-2</v>
      </c>
      <c r="M39" s="211"/>
      <c r="N39" s="210"/>
      <c r="O39" s="9"/>
      <c r="P39" s="213"/>
      <c r="Q39" s="213"/>
      <c r="R39" s="213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</row>
    <row r="40" spans="1:36" x14ac:dyDescent="0.25">
      <c r="A40" s="9">
        <v>39326</v>
      </c>
      <c r="B40" s="101">
        <v>356766</v>
      </c>
      <c r="C40" s="210">
        <f t="shared" si="0"/>
        <v>3.7873785080306158E-2</v>
      </c>
      <c r="D40" s="210">
        <f t="shared" si="1"/>
        <v>3.1511670994397237E-2</v>
      </c>
      <c r="E40" s="210">
        <f t="shared" si="1"/>
        <v>0</v>
      </c>
      <c r="F40" s="212"/>
      <c r="G40" s="101">
        <v>282806</v>
      </c>
      <c r="H40" s="210">
        <f t="shared" si="3"/>
        <v>3.5229261078694792E-2</v>
      </c>
      <c r="I40" s="210"/>
      <c r="J40" s="101">
        <v>73941</v>
      </c>
      <c r="K40" s="210">
        <f t="shared" si="2"/>
        <v>4.8228639476034535E-2</v>
      </c>
      <c r="L40" s="108">
        <v>330015</v>
      </c>
      <c r="M40" s="211"/>
      <c r="N40" s="210"/>
      <c r="O40" s="9"/>
      <c r="P40" s="213"/>
      <c r="Q40" s="213"/>
      <c r="R40" s="213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</row>
    <row r="41" spans="1:36" x14ac:dyDescent="0.25">
      <c r="A41" s="9">
        <v>39417</v>
      </c>
      <c r="B41" s="101">
        <v>357895</v>
      </c>
      <c r="C41" s="210">
        <f t="shared" si="0"/>
        <v>3.657459299614501E-2</v>
      </c>
      <c r="D41" s="210">
        <f t="shared" si="1"/>
        <v>3.1511670994397237E-2</v>
      </c>
      <c r="E41" s="210">
        <f t="shared" si="1"/>
        <v>0</v>
      </c>
      <c r="F41" s="212"/>
      <c r="G41" s="101">
        <v>283408</v>
      </c>
      <c r="H41" s="210">
        <f t="shared" si="3"/>
        <v>3.2944683983977784E-2</v>
      </c>
      <c r="I41" s="210"/>
      <c r="J41" s="101">
        <v>74470</v>
      </c>
      <c r="K41" s="210">
        <f t="shared" si="2"/>
        <v>5.0752754927828651E-2</v>
      </c>
      <c r="L41" s="108">
        <v>332738</v>
      </c>
      <c r="M41" s="211"/>
      <c r="N41" s="210"/>
      <c r="O41" s="9"/>
      <c r="P41" s="213"/>
      <c r="Q41" s="213"/>
      <c r="R41" s="213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</row>
    <row r="42" spans="1:36" x14ac:dyDescent="0.25">
      <c r="A42" s="9">
        <v>39508</v>
      </c>
      <c r="B42" s="101">
        <v>364349</v>
      </c>
      <c r="C42" s="210">
        <f t="shared" si="0"/>
        <v>3.3089580043041973E-2</v>
      </c>
      <c r="D42" s="210">
        <f t="shared" si="1"/>
        <v>3.1511670994397237E-2</v>
      </c>
      <c r="E42" s="210">
        <f t="shared" si="1"/>
        <v>0</v>
      </c>
      <c r="F42" s="212"/>
      <c r="G42" s="101">
        <v>288186</v>
      </c>
      <c r="H42" s="210">
        <f t="shared" si="3"/>
        <v>2.8475377131906055E-2</v>
      </c>
      <c r="I42" s="210"/>
      <c r="J42" s="101">
        <v>76145</v>
      </c>
      <c r="K42" s="210">
        <f t="shared" si="2"/>
        <v>5.1000690131124911E-2</v>
      </c>
      <c r="L42" s="108">
        <v>340645</v>
      </c>
      <c r="M42" s="211"/>
      <c r="N42" s="210"/>
      <c r="O42" s="9"/>
      <c r="P42" s="213"/>
      <c r="Q42" s="213"/>
      <c r="R42" s="213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</row>
    <row r="43" spans="1:36" x14ac:dyDescent="0.25">
      <c r="A43" s="9">
        <v>39600</v>
      </c>
      <c r="B43" s="101">
        <v>370301</v>
      </c>
      <c r="C43" s="210">
        <f t="shared" si="0"/>
        <v>4.4437111122393146E-2</v>
      </c>
      <c r="D43" s="210">
        <f t="shared" si="1"/>
        <v>3.1511670994397237E-2</v>
      </c>
      <c r="E43" s="210">
        <f t="shared" si="1"/>
        <v>0</v>
      </c>
      <c r="F43" s="212"/>
      <c r="G43" s="101">
        <v>292590</v>
      </c>
      <c r="H43" s="210">
        <f t="shared" si="3"/>
        <v>3.9769153408505363E-2</v>
      </c>
      <c r="I43" s="210"/>
      <c r="J43" s="101">
        <v>77694</v>
      </c>
      <c r="K43" s="210">
        <f t="shared" si="2"/>
        <v>6.2452992738660139E-2</v>
      </c>
      <c r="L43" s="108">
        <v>347055</v>
      </c>
      <c r="M43" s="211"/>
      <c r="N43" s="210"/>
      <c r="O43" s="9"/>
      <c r="P43" s="214"/>
      <c r="Q43" s="214"/>
      <c r="R43" s="214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</row>
    <row r="44" spans="1:36" x14ac:dyDescent="0.25">
      <c r="A44" s="9">
        <v>39692</v>
      </c>
      <c r="B44" s="101">
        <v>376733</v>
      </c>
      <c r="C44" s="210">
        <f t="shared" si="0"/>
        <v>5.5966656015427482E-2</v>
      </c>
      <c r="D44" s="210">
        <f t="shared" si="1"/>
        <v>3.1511670994397237E-2</v>
      </c>
      <c r="E44" s="210">
        <f t="shared" si="1"/>
        <v>0</v>
      </c>
      <c r="F44" s="212"/>
      <c r="G44" s="101">
        <v>297382</v>
      </c>
      <c r="H44" s="210">
        <f t="shared" si="3"/>
        <v>5.15406320940857E-2</v>
      </c>
      <c r="I44" s="210"/>
      <c r="J44" s="101">
        <v>79334</v>
      </c>
      <c r="K44" s="210">
        <f t="shared" si="2"/>
        <v>7.2936530477001937E-2</v>
      </c>
      <c r="L44" s="108">
        <v>353210</v>
      </c>
      <c r="M44" s="211"/>
      <c r="N44" s="210"/>
      <c r="O44" s="9"/>
      <c r="P44" s="214"/>
      <c r="Q44" s="214"/>
      <c r="R44" s="214"/>
      <c r="V44" s="108"/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</row>
    <row r="45" spans="1:36" x14ac:dyDescent="0.25">
      <c r="A45" s="9">
        <v>39783</v>
      </c>
      <c r="B45" s="101">
        <v>382137</v>
      </c>
      <c r="C45" s="210">
        <f t="shared" si="0"/>
        <v>6.7734950194889565E-2</v>
      </c>
      <c r="D45" s="210">
        <f t="shared" si="1"/>
        <v>3.1511670994397237E-2</v>
      </c>
      <c r="E45" s="210">
        <f t="shared" si="1"/>
        <v>0</v>
      </c>
      <c r="F45" s="212"/>
      <c r="G45" s="101">
        <v>301574</v>
      </c>
      <c r="H45" s="210">
        <f t="shared" si="3"/>
        <v>6.409840230339299E-2</v>
      </c>
      <c r="I45" s="210"/>
      <c r="J45" s="101">
        <v>80544</v>
      </c>
      <c r="K45" s="210">
        <f t="shared" si="2"/>
        <v>8.1563045521686584E-2</v>
      </c>
      <c r="L45" s="108">
        <v>358453</v>
      </c>
      <c r="M45" s="211"/>
      <c r="N45" s="210"/>
      <c r="O45" s="9"/>
      <c r="P45" s="214"/>
      <c r="Q45" s="214"/>
      <c r="R45" s="214"/>
      <c r="V45" s="108"/>
      <c r="W45" s="108"/>
      <c r="X45" s="108"/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</row>
    <row r="46" spans="1:36" x14ac:dyDescent="0.25">
      <c r="A46" s="9">
        <v>39873</v>
      </c>
      <c r="B46" s="101">
        <v>390083</v>
      </c>
      <c r="C46" s="210">
        <f t="shared" si="0"/>
        <v>7.0630082695437621E-2</v>
      </c>
      <c r="D46" s="210">
        <f t="shared" si="1"/>
        <v>3.1511670994397237E-2</v>
      </c>
      <c r="E46" s="210">
        <f t="shared" si="1"/>
        <v>0</v>
      </c>
      <c r="F46" s="212"/>
      <c r="G46" s="101">
        <v>307731</v>
      </c>
      <c r="H46" s="210">
        <f t="shared" si="3"/>
        <v>6.7820782411359332E-2</v>
      </c>
      <c r="I46" s="210"/>
      <c r="J46" s="101">
        <v>82333</v>
      </c>
      <c r="K46" s="210">
        <f t="shared" si="2"/>
        <v>8.1266005647120623E-2</v>
      </c>
      <c r="L46" s="108">
        <v>366814</v>
      </c>
      <c r="M46" s="211"/>
      <c r="N46" s="210"/>
      <c r="O46" s="9"/>
      <c r="P46" s="214"/>
      <c r="Q46" s="214"/>
      <c r="R46" s="214"/>
      <c r="T46" s="108" t="s">
        <v>468</v>
      </c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</row>
    <row r="47" spans="1:36" x14ac:dyDescent="0.25">
      <c r="A47" s="9">
        <v>39965</v>
      </c>
      <c r="B47" s="101">
        <v>392819</v>
      </c>
      <c r="C47" s="210">
        <f t="shared" si="0"/>
        <v>6.0809989711072883E-2</v>
      </c>
      <c r="D47" s="210">
        <f t="shared" si="1"/>
        <v>3.1511670994397237E-2</v>
      </c>
      <c r="E47" s="210">
        <f t="shared" si="1"/>
        <v>0</v>
      </c>
      <c r="F47" s="212"/>
      <c r="G47" s="101">
        <v>309967</v>
      </c>
      <c r="H47" s="210">
        <f t="shared" si="3"/>
        <v>5.9390273078369048E-2</v>
      </c>
      <c r="I47" s="210"/>
      <c r="J47" s="101">
        <v>82833</v>
      </c>
      <c r="K47" s="210">
        <f t="shared" si="2"/>
        <v>6.6144103791798595E-2</v>
      </c>
      <c r="L47" s="108">
        <v>370176</v>
      </c>
      <c r="M47" s="211"/>
      <c r="N47" s="210"/>
      <c r="O47" s="9"/>
      <c r="P47" s="214"/>
      <c r="Q47" s="214"/>
      <c r="R47" s="214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</row>
    <row r="48" spans="1:36" x14ac:dyDescent="0.25">
      <c r="A48" s="9">
        <v>40057</v>
      </c>
      <c r="B48" s="101">
        <v>397321</v>
      </c>
      <c r="C48" s="210">
        <f t="shared" si="0"/>
        <v>5.4648783090411511E-2</v>
      </c>
      <c r="D48" s="210">
        <f t="shared" si="1"/>
        <v>3.1511670994397237E-2</v>
      </c>
      <c r="E48" s="210">
        <f t="shared" si="1"/>
        <v>0</v>
      </c>
      <c r="F48" s="212"/>
      <c r="G48" s="101">
        <v>313508</v>
      </c>
      <c r="H48" s="210">
        <f t="shared" si="3"/>
        <v>5.4226550362832991E-2</v>
      </c>
      <c r="I48" s="210"/>
      <c r="J48" s="101">
        <v>83793</v>
      </c>
      <c r="K48" s="210">
        <f t="shared" si="2"/>
        <v>5.6205410038571102E-2</v>
      </c>
      <c r="L48" s="108">
        <v>375175</v>
      </c>
      <c r="M48" s="211"/>
      <c r="N48" s="210"/>
      <c r="O48" s="9"/>
      <c r="P48" s="214"/>
      <c r="Q48" s="214"/>
      <c r="R48" s="214"/>
      <c r="V48" s="108"/>
      <c r="X48" s="108"/>
      <c r="Y48" s="108"/>
      <c r="Z48" s="108"/>
      <c r="AA48" s="108"/>
      <c r="AB48" s="108"/>
      <c r="AC48" s="108"/>
      <c r="AD48" s="108"/>
      <c r="AE48" s="108"/>
      <c r="AF48" s="108"/>
      <c r="AG48" s="108"/>
    </row>
    <row r="49" spans="1:33" x14ac:dyDescent="0.25">
      <c r="A49" s="9">
        <v>40148</v>
      </c>
      <c r="B49" s="101">
        <v>400849</v>
      </c>
      <c r="C49" s="210">
        <f t="shared" si="0"/>
        <v>4.8966731826543881E-2</v>
      </c>
      <c r="D49" s="210">
        <f t="shared" si="1"/>
        <v>3.1511670994397237E-2</v>
      </c>
      <c r="E49" s="210">
        <f t="shared" si="1"/>
        <v>0</v>
      </c>
      <c r="F49" s="212"/>
      <c r="G49" s="101">
        <v>316324</v>
      </c>
      <c r="H49" s="210">
        <f t="shared" si="3"/>
        <v>4.8910051927553433E-2</v>
      </c>
      <c r="I49" s="210"/>
      <c r="J49" s="101">
        <v>84502</v>
      </c>
      <c r="K49" s="210">
        <f t="shared" si="2"/>
        <v>4.9140842272546684E-2</v>
      </c>
      <c r="L49" s="108">
        <v>379317</v>
      </c>
      <c r="M49" s="211"/>
      <c r="N49" s="210"/>
      <c r="O49" s="9"/>
      <c r="P49" s="214"/>
      <c r="Q49" s="214"/>
      <c r="R49" s="214"/>
      <c r="V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</row>
    <row r="50" spans="1:33" x14ac:dyDescent="0.25">
      <c r="A50" s="9">
        <v>40238</v>
      </c>
      <c r="B50" s="101">
        <v>406908</v>
      </c>
      <c r="C50" s="210">
        <f t="shared" si="0"/>
        <v>4.3131846299377309E-2</v>
      </c>
      <c r="D50" s="210">
        <f t="shared" si="1"/>
        <v>3.1511670994397237E-2</v>
      </c>
      <c r="E50" s="210">
        <f t="shared" si="1"/>
        <v>0</v>
      </c>
      <c r="F50" s="212"/>
      <c r="G50" s="101">
        <v>320993</v>
      </c>
      <c r="H50" s="210">
        <f t="shared" si="3"/>
        <v>4.3096080667856015E-2</v>
      </c>
      <c r="I50" s="210"/>
      <c r="J50" s="101">
        <v>85894</v>
      </c>
      <c r="K50" s="210">
        <f t="shared" si="2"/>
        <v>4.3251187251770247E-2</v>
      </c>
      <c r="L50" s="108">
        <v>385347</v>
      </c>
      <c r="M50" s="211"/>
      <c r="N50" s="210"/>
      <c r="O50" s="9"/>
      <c r="P50" s="214"/>
      <c r="Q50" s="214"/>
      <c r="R50" s="214"/>
      <c r="U50" s="215"/>
      <c r="V50" s="216"/>
      <c r="W50" s="216"/>
      <c r="X50" s="113"/>
      <c r="Y50" s="108"/>
      <c r="Z50" s="108"/>
      <c r="AA50" s="108"/>
      <c r="AB50" s="108"/>
      <c r="AC50" s="108"/>
      <c r="AD50" s="108"/>
      <c r="AE50" s="108"/>
      <c r="AF50" s="108"/>
      <c r="AG50" s="108"/>
    </row>
    <row r="51" spans="1:33" x14ac:dyDescent="0.25">
      <c r="A51" s="9">
        <v>40330</v>
      </c>
      <c r="B51" s="101">
        <v>410653</v>
      </c>
      <c r="C51" s="210">
        <f t="shared" si="0"/>
        <v>4.5400044295209753E-2</v>
      </c>
      <c r="D51" s="210">
        <f t="shared" si="1"/>
        <v>3.1511670994397237E-2</v>
      </c>
      <c r="E51" s="210">
        <f t="shared" si="1"/>
        <v>0</v>
      </c>
      <c r="F51" s="212"/>
      <c r="G51" s="101">
        <v>323830</v>
      </c>
      <c r="H51" s="210">
        <f t="shared" si="3"/>
        <v>4.472411579297151E-2</v>
      </c>
      <c r="I51" s="210"/>
      <c r="J51" s="101">
        <v>86805</v>
      </c>
      <c r="K51" s="210">
        <f t="shared" si="2"/>
        <v>4.7951903226974756E-2</v>
      </c>
      <c r="L51" s="108">
        <v>389021</v>
      </c>
      <c r="M51" s="211"/>
      <c r="N51" s="210"/>
      <c r="O51" s="9">
        <v>42430</v>
      </c>
      <c r="P51" s="213">
        <v>0.159</v>
      </c>
      <c r="Q51" s="213">
        <v>6.6000000000000003E-2</v>
      </c>
      <c r="R51" s="204">
        <v>0.55900000000000005</v>
      </c>
      <c r="U51" s="215"/>
      <c r="V51" s="216"/>
      <c r="W51" s="216"/>
      <c r="X51" s="113"/>
      <c r="Y51" s="108"/>
      <c r="Z51" s="108"/>
      <c r="AA51" s="108"/>
      <c r="AB51" s="108"/>
      <c r="AC51" s="108"/>
      <c r="AD51" s="108"/>
      <c r="AE51" s="108"/>
      <c r="AF51" s="108"/>
      <c r="AG51" s="108"/>
    </row>
    <row r="52" spans="1:33" ht="13.5" customHeight="1" x14ac:dyDescent="0.25">
      <c r="A52" s="9">
        <v>40422</v>
      </c>
      <c r="B52" s="101">
        <v>416203</v>
      </c>
      <c r="C52" s="210">
        <f>(B52-B48)/B48</f>
        <v>4.7523287216130028E-2</v>
      </c>
      <c r="D52" s="210">
        <f t="shared" si="1"/>
        <v>3.1511670994397237E-2</v>
      </c>
      <c r="E52" s="210">
        <f t="shared" si="1"/>
        <v>0</v>
      </c>
      <c r="F52" s="212"/>
      <c r="G52" s="101">
        <v>328158</v>
      </c>
      <c r="H52" s="210">
        <f t="shared" si="3"/>
        <v>4.672927006647358E-2</v>
      </c>
      <c r="I52" s="210"/>
      <c r="J52" s="101">
        <v>88027</v>
      </c>
      <c r="K52" s="210">
        <f t="shared" si="2"/>
        <v>5.0529280488823651E-2</v>
      </c>
      <c r="L52" s="108">
        <v>395089</v>
      </c>
      <c r="M52" s="211"/>
      <c r="N52" s="210"/>
      <c r="O52" s="9">
        <v>42522</v>
      </c>
      <c r="P52" s="213">
        <v>0.192</v>
      </c>
      <c r="Q52" s="213">
        <v>8.2000000000000003E-2</v>
      </c>
      <c r="R52" s="204">
        <v>0.59199999999999997</v>
      </c>
      <c r="U52" s="215"/>
      <c r="V52" s="216"/>
      <c r="W52" s="216"/>
      <c r="X52" s="113"/>
      <c r="Y52" s="108"/>
      <c r="Z52" s="108"/>
      <c r="AA52" s="108"/>
    </row>
    <row r="53" spans="1:33" x14ac:dyDescent="0.25">
      <c r="A53" s="9">
        <v>40513</v>
      </c>
      <c r="B53" s="101">
        <v>421550</v>
      </c>
      <c r="C53" s="210">
        <f t="shared" si="0"/>
        <v>5.1642887970283075E-2</v>
      </c>
      <c r="D53" s="210">
        <f t="shared" si="1"/>
        <v>3.1511670994397237E-2</v>
      </c>
      <c r="E53" s="210">
        <f t="shared" si="1"/>
        <v>0</v>
      </c>
      <c r="F53" s="212"/>
      <c r="G53" s="101">
        <v>332477</v>
      </c>
      <c r="H53" s="210">
        <f t="shared" si="3"/>
        <v>5.1064731098493951E-2</v>
      </c>
      <c r="I53" s="210"/>
      <c r="J53" s="101">
        <v>89056</v>
      </c>
      <c r="K53" s="210">
        <f t="shared" si="2"/>
        <v>5.3892215568862277E-2</v>
      </c>
      <c r="L53" s="108">
        <v>400409</v>
      </c>
      <c r="M53" s="211"/>
      <c r="N53" s="210"/>
      <c r="O53" s="9">
        <v>42614</v>
      </c>
      <c r="P53" s="213">
        <v>0.18</v>
      </c>
      <c r="Q53" s="213">
        <v>7.6999999999999999E-2</v>
      </c>
      <c r="R53" s="204">
        <v>0.59699999999999998</v>
      </c>
      <c r="U53" s="215"/>
      <c r="V53" s="216"/>
      <c r="W53" s="216"/>
      <c r="X53" s="113"/>
      <c r="Y53" s="108"/>
      <c r="Z53" s="108"/>
      <c r="AA53" s="108"/>
    </row>
    <row r="54" spans="1:33" x14ac:dyDescent="0.25">
      <c r="A54" s="9">
        <v>40603</v>
      </c>
      <c r="B54" s="101">
        <v>429568</v>
      </c>
      <c r="C54" s="210">
        <f t="shared" si="0"/>
        <v>5.5688263686140355E-2</v>
      </c>
      <c r="D54" s="210">
        <f t="shared" si="1"/>
        <v>3.1511670994397237E-2</v>
      </c>
      <c r="E54" s="210">
        <f t="shared" si="1"/>
        <v>0</v>
      </c>
      <c r="F54" s="212"/>
      <c r="G54" s="101">
        <v>339012</v>
      </c>
      <c r="H54" s="210">
        <f t="shared" si="3"/>
        <v>5.613518051795522E-2</v>
      </c>
      <c r="I54" s="210"/>
      <c r="J54" s="101">
        <v>90538</v>
      </c>
      <c r="K54" s="210">
        <f t="shared" si="2"/>
        <v>5.4066640277551398E-2</v>
      </c>
      <c r="L54" s="108">
        <v>407642</v>
      </c>
      <c r="M54" s="211"/>
      <c r="N54" s="210"/>
      <c r="O54" s="9">
        <v>42705</v>
      </c>
      <c r="P54" s="213">
        <v>0.17299999999999999</v>
      </c>
      <c r="Q54" s="213">
        <v>7.2999999999999995E-2</v>
      </c>
      <c r="R54" s="204">
        <v>0.56499999999999995</v>
      </c>
      <c r="U54" s="215"/>
      <c r="V54" s="216"/>
      <c r="W54" s="216"/>
      <c r="X54" s="113"/>
      <c r="Y54" s="108"/>
      <c r="Z54" s="108"/>
      <c r="AA54" s="108"/>
    </row>
    <row r="55" spans="1:33" x14ac:dyDescent="0.25">
      <c r="A55" s="9">
        <v>40695</v>
      </c>
      <c r="B55" s="101">
        <v>434048</v>
      </c>
      <c r="C55" s="210">
        <f t="shared" si="0"/>
        <v>5.6970240081041658E-2</v>
      </c>
      <c r="D55" s="210">
        <f t="shared" si="1"/>
        <v>3.1511670994397237E-2</v>
      </c>
      <c r="E55" s="210">
        <f t="shared" si="1"/>
        <v>0</v>
      </c>
      <c r="F55" s="212"/>
      <c r="G55" s="101">
        <v>342369</v>
      </c>
      <c r="H55" s="210">
        <f t="shared" si="3"/>
        <v>5.724917394929438E-2</v>
      </c>
      <c r="I55" s="210"/>
      <c r="J55" s="101">
        <v>91661</v>
      </c>
      <c r="K55" s="210">
        <f t="shared" si="2"/>
        <v>5.594147802545936E-2</v>
      </c>
      <c r="L55" s="108">
        <v>411519</v>
      </c>
      <c r="M55" s="211"/>
      <c r="N55" s="210"/>
      <c r="O55" s="9">
        <v>42795</v>
      </c>
      <c r="P55" s="213">
        <v>0.14899999999999999</v>
      </c>
      <c r="Q55" s="213">
        <v>5.8000000000000003E-2</v>
      </c>
      <c r="R55" s="204">
        <v>0.54700000000000004</v>
      </c>
      <c r="U55" s="215"/>
      <c r="V55" s="216"/>
      <c r="W55" s="216"/>
      <c r="X55" s="113"/>
      <c r="Y55" s="108"/>
      <c r="Z55" s="108"/>
      <c r="AA55" s="108"/>
    </row>
    <row r="56" spans="1:33" x14ac:dyDescent="0.25">
      <c r="A56" s="9">
        <v>40787</v>
      </c>
      <c r="B56" s="101">
        <v>441809</v>
      </c>
      <c r="C56" s="210">
        <f t="shared" si="0"/>
        <v>6.1522862641547514E-2</v>
      </c>
      <c r="D56" s="210">
        <f t="shared" si="1"/>
        <v>3.1511670994397237E-2</v>
      </c>
      <c r="E56" s="210">
        <f t="shared" si="1"/>
        <v>0</v>
      </c>
      <c r="F56" s="212"/>
      <c r="G56" s="101">
        <v>348544</v>
      </c>
      <c r="H56" s="210">
        <f t="shared" si="3"/>
        <v>6.2122514154766911E-2</v>
      </c>
      <c r="I56" s="210"/>
      <c r="J56" s="101">
        <v>93247</v>
      </c>
      <c r="K56" s="210">
        <f t="shared" si="2"/>
        <v>5.9299987503834049E-2</v>
      </c>
      <c r="L56" s="108">
        <v>419811</v>
      </c>
      <c r="M56" s="211"/>
      <c r="N56" s="210"/>
      <c r="O56" s="9">
        <v>42887</v>
      </c>
      <c r="P56" s="213">
        <v>0.17100000000000001</v>
      </c>
      <c r="Q56" s="213">
        <v>6.5000000000000002E-2</v>
      </c>
      <c r="R56" s="204">
        <v>0.57699999999999996</v>
      </c>
      <c r="U56" s="215"/>
      <c r="V56" s="216"/>
      <c r="W56" s="216"/>
      <c r="X56" s="113"/>
      <c r="Y56" s="113"/>
      <c r="Z56" s="108"/>
      <c r="AA56" s="108"/>
    </row>
    <row r="57" spans="1:33" x14ac:dyDescent="0.25">
      <c r="A57" s="9">
        <v>40878</v>
      </c>
      <c r="B57" s="101">
        <v>448043</v>
      </c>
      <c r="C57" s="210">
        <f t="shared" si="0"/>
        <v>6.2846637409559952E-2</v>
      </c>
      <c r="D57" s="210">
        <f>D58</f>
        <v>3.1511670994397237E-2</v>
      </c>
      <c r="E57" s="210">
        <f t="shared" si="1"/>
        <v>0</v>
      </c>
      <c r="F57" s="212"/>
      <c r="G57" s="101">
        <v>353897</v>
      </c>
      <c r="H57" s="210">
        <f>(G57-G53)/G53</f>
        <v>6.4425509132962577E-2</v>
      </c>
      <c r="I57" s="210"/>
      <c r="J57" s="101">
        <v>94132</v>
      </c>
      <c r="K57" s="210">
        <f>(J57-J53)/J53</f>
        <v>5.6997844053180022E-2</v>
      </c>
      <c r="L57" s="108">
        <v>425996</v>
      </c>
      <c r="M57" s="211"/>
      <c r="N57" s="210"/>
      <c r="O57" s="9">
        <v>42979</v>
      </c>
      <c r="P57" s="213">
        <v>0.155</v>
      </c>
      <c r="Q57" s="213">
        <v>0.06</v>
      </c>
      <c r="R57" s="204">
        <v>0.55900000000000005</v>
      </c>
      <c r="U57" s="215"/>
      <c r="V57" s="216"/>
      <c r="W57" s="216"/>
      <c r="X57" s="113"/>
      <c r="Y57" s="113"/>
      <c r="Z57" s="108"/>
      <c r="AA57" s="108"/>
    </row>
    <row r="58" spans="1:33" x14ac:dyDescent="0.25">
      <c r="A58" s="9">
        <v>40969</v>
      </c>
      <c r="B58" s="101">
        <v>459705</v>
      </c>
      <c r="C58" s="210">
        <f t="shared" si="0"/>
        <v>7.0156529350417163E-2</v>
      </c>
      <c r="D58" s="210">
        <f t="shared" si="1"/>
        <v>3.1511670994397237E-2</v>
      </c>
      <c r="E58" s="210">
        <f t="shared" si="1"/>
        <v>0</v>
      </c>
      <c r="G58" s="101">
        <v>363687</v>
      </c>
      <c r="H58" s="210">
        <f>(G58-G54)/G54</f>
        <v>7.2785034158082906E-2</v>
      </c>
      <c r="I58" s="210"/>
      <c r="J58" s="101">
        <v>96003</v>
      </c>
      <c r="K58" s="210">
        <f>(J58-J54)/J54</f>
        <v>6.0361395215268725E-2</v>
      </c>
      <c r="L58" s="108">
        <v>438370</v>
      </c>
      <c r="M58" s="211"/>
      <c r="N58" s="210"/>
      <c r="O58" s="9">
        <v>43070</v>
      </c>
      <c r="P58" s="213">
        <v>0.154</v>
      </c>
      <c r="Q58" s="213">
        <v>0.06</v>
      </c>
      <c r="R58" s="204">
        <v>0.53800000000000003</v>
      </c>
      <c r="U58" s="215"/>
      <c r="V58" s="216"/>
      <c r="W58" s="216"/>
      <c r="X58" s="113"/>
      <c r="Y58" s="113"/>
      <c r="Z58" s="108"/>
      <c r="AA58" s="108"/>
    </row>
    <row r="59" spans="1:33" x14ac:dyDescent="0.25">
      <c r="A59" s="9">
        <v>41061</v>
      </c>
      <c r="B59" s="101">
        <v>464492</v>
      </c>
      <c r="C59" s="210">
        <f t="shared" si="0"/>
        <v>7.0139708050722505E-2</v>
      </c>
      <c r="D59" s="210">
        <f t="shared" si="1"/>
        <v>3.1511670994397237E-2</v>
      </c>
      <c r="E59" s="210">
        <f t="shared" si="1"/>
        <v>0</v>
      </c>
      <c r="G59" s="101">
        <v>367451</v>
      </c>
      <c r="H59" s="210">
        <f>(G59-G55)/G55</f>
        <v>7.3260137454033508E-2</v>
      </c>
      <c r="I59" s="210"/>
      <c r="J59" s="101">
        <v>97025</v>
      </c>
      <c r="K59" s="210">
        <f>(J59-J55)/J55</f>
        <v>5.8519981235203633E-2</v>
      </c>
      <c r="L59" s="108">
        <v>444135</v>
      </c>
      <c r="M59" s="211"/>
      <c r="O59" s="9">
        <v>43160</v>
      </c>
      <c r="P59" s="213">
        <v>0.13100000000000001</v>
      </c>
      <c r="Q59" s="213">
        <v>4.8000000000000001E-2</v>
      </c>
      <c r="R59" s="204">
        <v>0.51300000000000001</v>
      </c>
      <c r="U59" s="215"/>
      <c r="V59" s="216"/>
      <c r="W59" s="216"/>
      <c r="X59" s="113"/>
      <c r="Y59" s="113"/>
      <c r="Z59" s="108"/>
      <c r="AA59" s="108"/>
    </row>
    <row r="60" spans="1:33" x14ac:dyDescent="0.25">
      <c r="A60" s="9">
        <v>41153</v>
      </c>
      <c r="B60" s="101">
        <v>471631</v>
      </c>
      <c r="C60" s="210">
        <f t="shared" si="0"/>
        <v>6.7499756682186191E-2</v>
      </c>
      <c r="D60" s="210">
        <f t="shared" si="1"/>
        <v>3.1511670994397237E-2</v>
      </c>
      <c r="E60" s="210">
        <f>E61</f>
        <v>0</v>
      </c>
      <c r="G60" s="101">
        <v>373502</v>
      </c>
      <c r="H60" s="210">
        <f>(G60-G56)/G56</f>
        <v>7.1606454278369439E-2</v>
      </c>
      <c r="I60" s="210"/>
      <c r="J60" s="101">
        <v>98109</v>
      </c>
      <c r="K60" s="210">
        <f>(J60-J56)/J56</f>
        <v>5.2141087648932403E-2</v>
      </c>
      <c r="L60" s="108">
        <v>452147</v>
      </c>
      <c r="M60" s="211"/>
      <c r="O60" s="9">
        <v>43252</v>
      </c>
      <c r="P60" s="213">
        <v>0.155</v>
      </c>
      <c r="Q60" s="213">
        <v>6.2E-2</v>
      </c>
      <c r="R60" s="204">
        <v>0.53600000000000003</v>
      </c>
      <c r="U60" s="215"/>
      <c r="V60" s="216"/>
      <c r="W60" s="216"/>
      <c r="X60" s="113"/>
      <c r="Y60" s="113"/>
      <c r="Z60" s="108"/>
      <c r="AA60" s="108"/>
    </row>
    <row r="61" spans="1:33" x14ac:dyDescent="0.25">
      <c r="A61" s="9">
        <v>41244</v>
      </c>
      <c r="B61" s="101">
        <v>476980</v>
      </c>
      <c r="C61" s="210">
        <f t="shared" si="0"/>
        <v>6.4585318819845416E-2</v>
      </c>
      <c r="D61" s="210">
        <f t="shared" si="1"/>
        <v>3.1511670994397237E-2</v>
      </c>
      <c r="E61" s="210">
        <f t="shared" si="1"/>
        <v>0</v>
      </c>
      <c r="G61" s="101">
        <v>378062</v>
      </c>
      <c r="H61" s="210">
        <f>(G61-G57)/G57</f>
        <v>6.8282579394569609E-2</v>
      </c>
      <c r="I61" s="210"/>
      <c r="J61" s="101">
        <v>98898</v>
      </c>
      <c r="K61" s="210">
        <f>(J61-J57)/J57</f>
        <v>5.063102876811286E-2</v>
      </c>
      <c r="L61" s="108">
        <v>458242</v>
      </c>
      <c r="M61" s="211"/>
      <c r="O61" s="9">
        <v>43344</v>
      </c>
      <c r="P61" s="213">
        <v>0.13900000000000001</v>
      </c>
      <c r="Q61" s="213">
        <v>5.6000000000000001E-2</v>
      </c>
      <c r="R61" s="204">
        <v>0.51700000000000002</v>
      </c>
      <c r="U61" s="215"/>
      <c r="V61" s="216"/>
      <c r="W61" s="216"/>
      <c r="X61" s="113"/>
      <c r="Y61" s="113"/>
      <c r="Z61" s="108"/>
      <c r="AA61" s="108"/>
    </row>
    <row r="62" spans="1:33" s="206" customFormat="1" x14ac:dyDescent="0.25">
      <c r="A62" s="9">
        <v>41334</v>
      </c>
      <c r="B62" s="101">
        <v>487120</v>
      </c>
      <c r="C62" s="210">
        <f>(B62-B58)/B58</f>
        <v>5.9636070958549503E-2</v>
      </c>
      <c r="D62" s="210">
        <f t="shared" si="1"/>
        <v>3.1511670994397237E-2</v>
      </c>
      <c r="E62" s="210">
        <f t="shared" si="1"/>
        <v>0</v>
      </c>
      <c r="G62" s="101">
        <v>386547</v>
      </c>
      <c r="H62" s="210">
        <f t="shared" ref="H62:H77" si="4">(G62-G58)/G58</f>
        <v>6.2856247267567986E-2</v>
      </c>
      <c r="I62" s="210"/>
      <c r="J62" s="101">
        <v>100552</v>
      </c>
      <c r="K62" s="210">
        <f t="shared" ref="K62:K94" si="5">(J62-J58)/J58</f>
        <v>4.7383935918669205E-2</v>
      </c>
      <c r="L62" s="12">
        <v>468932</v>
      </c>
      <c r="M62" s="211"/>
      <c r="O62" s="9">
        <v>43435</v>
      </c>
      <c r="P62" s="213">
        <v>0.13200000000000001</v>
      </c>
      <c r="Q62" s="213">
        <v>5.3999999999999999E-2</v>
      </c>
      <c r="R62" s="204">
        <v>0.47199999999999998</v>
      </c>
      <c r="S62" s="108"/>
      <c r="T62" s="108"/>
      <c r="U62" s="215"/>
      <c r="V62" s="216"/>
      <c r="W62" s="216"/>
      <c r="X62" s="113"/>
      <c r="Y62" s="113"/>
      <c r="Z62" s="108"/>
      <c r="AA62" s="108"/>
    </row>
    <row r="63" spans="1:33" s="206" customFormat="1" x14ac:dyDescent="0.25">
      <c r="A63" s="9">
        <v>41426</v>
      </c>
      <c r="B63" s="101">
        <v>490257</v>
      </c>
      <c r="C63" s="210">
        <f t="shared" ref="C63:C76" si="6">(B63-B59)/B59</f>
        <v>5.5469200761261765E-2</v>
      </c>
      <c r="D63" s="210">
        <f t="shared" si="1"/>
        <v>3.1511670994397237E-2</v>
      </c>
      <c r="E63" s="210">
        <f t="shared" si="1"/>
        <v>0</v>
      </c>
      <c r="G63" s="101">
        <v>389405</v>
      </c>
      <c r="H63" s="210">
        <f t="shared" si="4"/>
        <v>5.9746741742436403E-2</v>
      </c>
      <c r="I63" s="210"/>
      <c r="J63" s="101">
        <v>100830</v>
      </c>
      <c r="K63" s="210">
        <f t="shared" si="5"/>
        <v>3.9216696727647514E-2</v>
      </c>
      <c r="L63" s="12">
        <v>472784</v>
      </c>
      <c r="M63" s="211"/>
      <c r="O63" s="9">
        <v>43525</v>
      </c>
      <c r="P63" s="213">
        <v>0.11799999999999999</v>
      </c>
      <c r="Q63" s="213">
        <v>5.0999999999999997E-2</v>
      </c>
      <c r="R63" s="204">
        <v>0.45200000000000001</v>
      </c>
      <c r="S63" s="108"/>
      <c r="T63" s="108"/>
      <c r="U63" s="215"/>
      <c r="V63" s="216"/>
      <c r="W63" s="216"/>
      <c r="X63" s="113"/>
      <c r="Y63" s="113"/>
      <c r="Z63" s="108"/>
      <c r="AA63" s="108"/>
    </row>
    <row r="64" spans="1:33" s="206" customFormat="1" x14ac:dyDescent="0.25">
      <c r="A64" s="9">
        <v>41518</v>
      </c>
      <c r="B64" s="101">
        <v>496138</v>
      </c>
      <c r="C64" s="210">
        <f t="shared" si="6"/>
        <v>5.1962233186537782E-2</v>
      </c>
      <c r="D64" s="210">
        <f t="shared" si="1"/>
        <v>3.1511670994397237E-2</v>
      </c>
      <c r="E64" s="210">
        <f t="shared" si="1"/>
        <v>0</v>
      </c>
      <c r="G64" s="101">
        <v>394024</v>
      </c>
      <c r="H64" s="210">
        <f t="shared" si="4"/>
        <v>5.4944819572585957E-2</v>
      </c>
      <c r="I64" s="210"/>
      <c r="J64" s="101">
        <v>102094</v>
      </c>
      <c r="K64" s="210">
        <f t="shared" si="5"/>
        <v>4.0618088044929619E-2</v>
      </c>
      <c r="L64" s="12">
        <v>479196</v>
      </c>
      <c r="M64" s="211"/>
      <c r="O64" s="9">
        <v>43617</v>
      </c>
      <c r="P64" s="213">
        <v>0.13200000000000001</v>
      </c>
      <c r="Q64" s="213">
        <v>5.8999999999999997E-2</v>
      </c>
      <c r="R64" s="204">
        <v>0.44700000000000001</v>
      </c>
      <c r="S64" s="108"/>
      <c r="T64" s="108"/>
      <c r="U64" s="216"/>
      <c r="V64" s="216"/>
      <c r="W64" s="216"/>
      <c r="X64" s="113"/>
      <c r="Y64" s="113"/>
      <c r="Z64" s="108"/>
      <c r="AA64" s="108"/>
    </row>
    <row r="65" spans="1:29" s="206" customFormat="1" x14ac:dyDescent="0.25">
      <c r="A65" s="9">
        <v>41609</v>
      </c>
      <c r="B65" s="101">
        <v>501052</v>
      </c>
      <c r="C65" s="210">
        <f t="shared" si="6"/>
        <v>5.0467524843808967E-2</v>
      </c>
      <c r="D65" s="210">
        <f t="shared" si="1"/>
        <v>3.1511670994397237E-2</v>
      </c>
      <c r="E65" s="210">
        <f t="shared" si="1"/>
        <v>0</v>
      </c>
      <c r="G65" s="101">
        <v>398103</v>
      </c>
      <c r="H65" s="210">
        <f t="shared" si="4"/>
        <v>5.3009823785516663E-2</v>
      </c>
      <c r="I65" s="210"/>
      <c r="J65" s="101">
        <v>102929</v>
      </c>
      <c r="K65" s="210">
        <f t="shared" si="5"/>
        <v>4.075916600942385E-2</v>
      </c>
      <c r="L65" s="12">
        <v>484470</v>
      </c>
      <c r="M65" s="211"/>
      <c r="O65" s="9">
        <v>43709</v>
      </c>
      <c r="P65" s="213">
        <v>0.14199999999999999</v>
      </c>
      <c r="Q65" s="213">
        <v>7.2999999999999995E-2</v>
      </c>
      <c r="R65" s="204">
        <v>0.46800000000000003</v>
      </c>
      <c r="S65" s="108"/>
      <c r="T65" s="108"/>
      <c r="U65" s="216"/>
      <c r="V65" s="216"/>
      <c r="W65" s="216"/>
      <c r="X65" s="113"/>
      <c r="Y65" s="113"/>
      <c r="Z65" s="108"/>
      <c r="AA65" s="108"/>
    </row>
    <row r="66" spans="1:29" s="206" customFormat="1" x14ac:dyDescent="0.25">
      <c r="A66" s="9">
        <v>41699</v>
      </c>
      <c r="B66" s="101">
        <v>510557</v>
      </c>
      <c r="C66" s="210">
        <f t="shared" si="6"/>
        <v>4.8113401215306287E-2</v>
      </c>
      <c r="D66" s="210">
        <f t="shared" si="1"/>
        <v>3.1511670994397237E-2</v>
      </c>
      <c r="E66" s="210">
        <f t="shared" si="1"/>
        <v>0</v>
      </c>
      <c r="G66" s="101">
        <v>405951</v>
      </c>
      <c r="H66" s="210">
        <f t="shared" si="4"/>
        <v>5.0198294127234207E-2</v>
      </c>
      <c r="I66" s="210"/>
      <c r="J66" s="101">
        <v>104588</v>
      </c>
      <c r="K66" s="210">
        <f t="shared" si="5"/>
        <v>4.0138435834195241E-2</v>
      </c>
      <c r="L66" s="12">
        <v>494484</v>
      </c>
      <c r="M66" s="211"/>
      <c r="O66" s="9">
        <v>43800</v>
      </c>
      <c r="P66" s="213">
        <v>0.13900000000000001</v>
      </c>
      <c r="Q66" s="213">
        <v>7.0999999999999994E-2</v>
      </c>
      <c r="R66" s="204">
        <v>0.436</v>
      </c>
      <c r="S66" s="108"/>
      <c r="T66" s="108"/>
      <c r="U66" s="216"/>
      <c r="V66" s="216"/>
      <c r="W66" s="216"/>
      <c r="X66" s="113"/>
      <c r="Y66" s="113"/>
      <c r="Z66" s="108"/>
      <c r="AA66" s="108"/>
    </row>
    <row r="67" spans="1:29" s="206" customFormat="1" x14ac:dyDescent="0.25">
      <c r="A67" s="9">
        <v>41791</v>
      </c>
      <c r="B67" s="101">
        <v>513714</v>
      </c>
      <c r="C67" s="210">
        <f t="shared" si="6"/>
        <v>4.7846333657653027E-2</v>
      </c>
      <c r="D67" s="210">
        <f t="shared" si="1"/>
        <v>3.1511670994397237E-2</v>
      </c>
      <c r="E67" s="210">
        <f t="shared" si="1"/>
        <v>0</v>
      </c>
      <c r="G67" s="101">
        <v>408382</v>
      </c>
      <c r="H67" s="210">
        <f t="shared" si="4"/>
        <v>4.8733323917258382E-2</v>
      </c>
      <c r="I67" s="210"/>
      <c r="J67" s="101">
        <v>105315</v>
      </c>
      <c r="K67" s="210">
        <f t="shared" si="5"/>
        <v>4.4480809282951506E-2</v>
      </c>
      <c r="L67" s="12">
        <v>498055</v>
      </c>
      <c r="M67" s="211"/>
      <c r="O67" s="9">
        <v>43891</v>
      </c>
      <c r="P67" s="213">
        <v>0.115</v>
      </c>
      <c r="Q67" s="213">
        <v>5.8000000000000003E-2</v>
      </c>
      <c r="R67" s="204">
        <v>0.40500000000000003</v>
      </c>
      <c r="S67" s="108"/>
      <c r="T67" s="108"/>
      <c r="U67" s="216"/>
      <c r="V67" s="216"/>
      <c r="W67" s="216"/>
      <c r="X67" s="113"/>
      <c r="Y67" s="113"/>
      <c r="Z67" s="108"/>
      <c r="AA67" s="108"/>
    </row>
    <row r="68" spans="1:29" s="206" customFormat="1" x14ac:dyDescent="0.25">
      <c r="A68" s="9">
        <v>41883</v>
      </c>
      <c r="B68" s="101">
        <v>519452</v>
      </c>
      <c r="C68" s="210">
        <f t="shared" si="6"/>
        <v>4.6990958160834283E-2</v>
      </c>
      <c r="D68" s="210">
        <f t="shared" si="1"/>
        <v>3.1511670994397237E-2</v>
      </c>
      <c r="E68" s="210">
        <f t="shared" si="1"/>
        <v>0</v>
      </c>
      <c r="G68" s="101">
        <v>412927</v>
      </c>
      <c r="H68" s="210">
        <f t="shared" si="4"/>
        <v>4.7974235071975312E-2</v>
      </c>
      <c r="I68" s="210"/>
      <c r="J68" s="101">
        <v>106509</v>
      </c>
      <c r="K68" s="210">
        <f t="shared" si="5"/>
        <v>4.324446098693361E-2</v>
      </c>
      <c r="L68" s="12">
        <v>504039</v>
      </c>
      <c r="M68" s="211"/>
      <c r="O68" s="9">
        <v>43983</v>
      </c>
      <c r="P68" s="213">
        <v>0.161</v>
      </c>
      <c r="Q68" s="213">
        <v>8.6999999999999994E-2</v>
      </c>
      <c r="R68" s="204">
        <v>0.47</v>
      </c>
      <c r="S68" s="108"/>
      <c r="T68" s="108"/>
      <c r="U68" s="216"/>
      <c r="V68" s="216"/>
      <c r="W68" s="216"/>
      <c r="X68" s="113"/>
      <c r="Y68" s="113"/>
      <c r="Z68" s="108"/>
      <c r="AA68" s="108"/>
    </row>
    <row r="69" spans="1:29" s="206" customFormat="1" x14ac:dyDescent="0.25">
      <c r="A69" s="9">
        <v>41974</v>
      </c>
      <c r="B69" s="101">
        <v>524513</v>
      </c>
      <c r="C69" s="210">
        <f t="shared" si="6"/>
        <v>4.6823483390945449E-2</v>
      </c>
      <c r="D69" s="210">
        <f t="shared" si="1"/>
        <v>3.1511670994397237E-2</v>
      </c>
      <c r="E69" s="210">
        <f t="shared" si="1"/>
        <v>0</v>
      </c>
      <c r="G69" s="101">
        <v>417118</v>
      </c>
      <c r="H69" s="210">
        <f t="shared" si="4"/>
        <v>4.7764020868971094E-2</v>
      </c>
      <c r="I69" s="210"/>
      <c r="J69" s="101">
        <v>107380</v>
      </c>
      <c r="K69" s="210">
        <f t="shared" si="5"/>
        <v>4.3243400790836405E-2</v>
      </c>
      <c r="L69" s="12">
        <v>509209</v>
      </c>
      <c r="M69" s="211"/>
      <c r="O69" s="9">
        <v>44075</v>
      </c>
      <c r="P69" s="213">
        <v>0.14599999999999999</v>
      </c>
      <c r="Q69" s="213">
        <v>7.8E-2</v>
      </c>
      <c r="R69" s="204">
        <v>0.42199999999999999</v>
      </c>
      <c r="S69" s="108"/>
      <c r="T69" s="108"/>
      <c r="U69" s="216"/>
      <c r="V69" s="216"/>
      <c r="W69" s="216"/>
      <c r="X69" s="113"/>
      <c r="Y69" s="113"/>
      <c r="Z69" s="108"/>
      <c r="AA69" s="108"/>
    </row>
    <row r="70" spans="1:29" s="206" customFormat="1" x14ac:dyDescent="0.25">
      <c r="A70" s="9">
        <v>42064</v>
      </c>
      <c r="B70" s="101">
        <v>533936</v>
      </c>
      <c r="C70" s="210">
        <f t="shared" si="6"/>
        <v>4.5791165335114396E-2</v>
      </c>
      <c r="D70" s="210">
        <f t="shared" si="1"/>
        <v>3.1511670994397237E-2</v>
      </c>
      <c r="E70" s="210">
        <f t="shared" si="1"/>
        <v>0</v>
      </c>
      <c r="G70" s="101">
        <v>425471</v>
      </c>
      <c r="H70" s="210">
        <f t="shared" si="4"/>
        <v>4.8084621050323809E-2</v>
      </c>
      <c r="I70" s="210"/>
      <c r="J70" s="101">
        <v>108449</v>
      </c>
      <c r="K70" s="210">
        <f t="shared" si="5"/>
        <v>3.6916281026503996E-2</v>
      </c>
      <c r="L70" s="12">
        <v>518961</v>
      </c>
      <c r="M70" s="211"/>
      <c r="O70" s="9">
        <v>44166</v>
      </c>
      <c r="P70" s="213">
        <v>0.115</v>
      </c>
      <c r="Q70" s="213">
        <v>7.0999999999999994E-2</v>
      </c>
      <c r="R70" s="204">
        <v>0.35099999999999998</v>
      </c>
      <c r="S70" s="108"/>
      <c r="T70" s="108"/>
      <c r="U70" s="216"/>
      <c r="V70" s="216"/>
      <c r="W70" s="216"/>
      <c r="X70" s="113"/>
      <c r="Y70" s="113"/>
      <c r="Z70" s="108"/>
      <c r="AA70" s="108"/>
    </row>
    <row r="71" spans="1:29" s="206" customFormat="1" x14ac:dyDescent="0.25">
      <c r="A71" s="9">
        <v>42156</v>
      </c>
      <c r="B71" s="101">
        <v>537535</v>
      </c>
      <c r="C71" s="210">
        <f t="shared" si="6"/>
        <v>4.637015927150126E-2</v>
      </c>
      <c r="D71" s="210">
        <f t="shared" si="1"/>
        <v>3.1511670994397237E-2</v>
      </c>
      <c r="E71" s="210">
        <f t="shared" si="1"/>
        <v>0</v>
      </c>
      <c r="G71" s="101">
        <v>428390</v>
      </c>
      <c r="H71" s="210">
        <f t="shared" si="4"/>
        <v>4.8993344466700298E-2</v>
      </c>
      <c r="J71" s="101">
        <v>109129</v>
      </c>
      <c r="K71" s="210">
        <f t="shared" si="5"/>
        <v>3.6215164031714382E-2</v>
      </c>
      <c r="L71" s="12">
        <v>522186</v>
      </c>
      <c r="M71" s="211"/>
      <c r="O71" s="9">
        <v>44256</v>
      </c>
      <c r="P71" s="213">
        <v>9.4E-2</v>
      </c>
      <c r="Q71" s="213">
        <v>5.8999999999999997E-2</v>
      </c>
      <c r="R71" s="204">
        <v>0.317</v>
      </c>
      <c r="S71" s="108"/>
      <c r="T71" s="108"/>
      <c r="U71" s="216"/>
      <c r="V71" s="216"/>
      <c r="W71" s="216"/>
      <c r="X71" s="113"/>
      <c r="Y71" s="113"/>
      <c r="Z71" s="108"/>
      <c r="AA71" s="108"/>
    </row>
    <row r="72" spans="1:29" x14ac:dyDescent="0.25">
      <c r="A72" s="9">
        <v>42248</v>
      </c>
      <c r="B72" s="101">
        <v>543414</v>
      </c>
      <c r="C72" s="210">
        <f t="shared" si="6"/>
        <v>4.612938250309942E-2</v>
      </c>
      <c r="D72" s="210">
        <f t="shared" si="1"/>
        <v>3.1511670994397237E-2</v>
      </c>
      <c r="E72" s="210">
        <f t="shared" si="1"/>
        <v>0</v>
      </c>
      <c r="G72" s="101">
        <v>433203</v>
      </c>
      <c r="H72" s="210">
        <f t="shared" si="4"/>
        <v>4.9103110234980998E-2</v>
      </c>
      <c r="J72" s="101">
        <v>110195</v>
      </c>
      <c r="K72" s="210">
        <f t="shared" si="5"/>
        <v>3.4607404069139695E-2</v>
      </c>
      <c r="L72" s="108">
        <v>527999</v>
      </c>
      <c r="M72" s="211"/>
      <c r="O72" s="9"/>
      <c r="P72" s="145"/>
      <c r="Q72" s="113"/>
      <c r="R72" s="113"/>
      <c r="U72" s="205"/>
      <c r="Y72" s="113"/>
      <c r="Z72" s="113"/>
      <c r="AA72" s="108"/>
      <c r="AB72" s="108"/>
    </row>
    <row r="73" spans="1:29" x14ac:dyDescent="0.25">
      <c r="A73" s="9">
        <v>42339</v>
      </c>
      <c r="B73" s="101">
        <v>547588</v>
      </c>
      <c r="C73" s="210">
        <f t="shared" si="6"/>
        <v>4.3993189873272921E-2</v>
      </c>
      <c r="D73" s="210">
        <f t="shared" si="1"/>
        <v>3.1511670994397237E-2</v>
      </c>
      <c r="E73" s="210">
        <f t="shared" si="1"/>
        <v>0</v>
      </c>
      <c r="G73" s="101">
        <v>437477</v>
      </c>
      <c r="H73" s="210">
        <f t="shared" si="4"/>
        <v>4.8808730383248865E-2</v>
      </c>
      <c r="J73" s="101">
        <v>110095</v>
      </c>
      <c r="K73" s="210">
        <f t="shared" si="5"/>
        <v>2.5284037995902401E-2</v>
      </c>
      <c r="L73" s="108">
        <v>533152</v>
      </c>
      <c r="M73" s="211"/>
      <c r="Z73" s="113"/>
      <c r="AA73" s="113"/>
      <c r="AB73" s="108"/>
      <c r="AC73" s="108"/>
    </row>
    <row r="74" spans="1:29" x14ac:dyDescent="0.25">
      <c r="A74" s="9">
        <v>42430</v>
      </c>
      <c r="B74" s="101">
        <v>558341</v>
      </c>
      <c r="C74" s="210">
        <f t="shared" si="6"/>
        <v>4.5707725270444401E-2</v>
      </c>
      <c r="D74" s="210">
        <f t="shared" ref="D74:D93" si="7">D75</f>
        <v>3.1511670994397237E-2</v>
      </c>
      <c r="E74" s="210">
        <f t="shared" ref="E74:E88" si="8">E75</f>
        <v>0</v>
      </c>
      <c r="G74" s="101">
        <v>446815</v>
      </c>
      <c r="H74" s="210">
        <f t="shared" si="4"/>
        <v>5.01655812029492E-2</v>
      </c>
      <c r="J74" s="101">
        <v>111508</v>
      </c>
      <c r="K74" s="210">
        <f t="shared" si="5"/>
        <v>2.8206806886186132E-2</v>
      </c>
      <c r="L74" s="108">
        <v>544505</v>
      </c>
      <c r="M74" s="211"/>
      <c r="Z74" s="113"/>
      <c r="AA74" s="113"/>
      <c r="AB74" s="108"/>
      <c r="AC74" s="108"/>
    </row>
    <row r="75" spans="1:29" x14ac:dyDescent="0.25">
      <c r="A75" s="9">
        <v>42522</v>
      </c>
      <c r="B75" s="101">
        <v>561660</v>
      </c>
      <c r="C75" s="210">
        <f t="shared" si="6"/>
        <v>4.4880798459635184E-2</v>
      </c>
      <c r="D75" s="210">
        <f t="shared" si="7"/>
        <v>3.1511670994397237E-2</v>
      </c>
      <c r="E75" s="210">
        <f t="shared" si="8"/>
        <v>0</v>
      </c>
      <c r="G75" s="101">
        <v>449637</v>
      </c>
      <c r="H75" s="210">
        <f t="shared" si="4"/>
        <v>4.9597329536170312E-2</v>
      </c>
      <c r="J75" s="101">
        <v>112005</v>
      </c>
      <c r="K75" s="210">
        <f t="shared" si="5"/>
        <v>2.635413134913726E-2</v>
      </c>
      <c r="L75" s="108">
        <v>548005</v>
      </c>
      <c r="M75" s="211"/>
      <c r="Z75" s="113"/>
      <c r="AA75" s="113"/>
      <c r="AB75" s="108"/>
      <c r="AC75" s="108"/>
    </row>
    <row r="76" spans="1:29" x14ac:dyDescent="0.25">
      <c r="A76" s="9">
        <v>42614</v>
      </c>
      <c r="B76" s="101">
        <v>569540</v>
      </c>
      <c r="C76" s="210">
        <f t="shared" si="6"/>
        <v>4.8077524686518935E-2</v>
      </c>
      <c r="D76" s="210">
        <f t="shared" si="7"/>
        <v>3.1511670994397237E-2</v>
      </c>
      <c r="E76" s="210">
        <f t="shared" si="8"/>
        <v>0</v>
      </c>
      <c r="G76" s="101">
        <v>456499</v>
      </c>
      <c r="H76" s="210">
        <f t="shared" si="4"/>
        <v>5.3776174218553428E-2</v>
      </c>
      <c r="J76" s="101">
        <v>113021</v>
      </c>
      <c r="K76" s="210">
        <f t="shared" si="5"/>
        <v>2.5645446708108352E-2</v>
      </c>
      <c r="L76" s="108">
        <v>556145</v>
      </c>
      <c r="M76" s="211"/>
      <c r="Z76" s="113"/>
      <c r="AA76" s="113"/>
      <c r="AB76" s="108"/>
      <c r="AC76" s="108"/>
    </row>
    <row r="77" spans="1:29" x14ac:dyDescent="0.25">
      <c r="A77" s="9">
        <v>42705</v>
      </c>
      <c r="B77" s="101">
        <v>574789</v>
      </c>
      <c r="C77" s="210">
        <f>(B77-B73)/B73</f>
        <v>4.9674207615944835E-2</v>
      </c>
      <c r="D77" s="210">
        <f t="shared" si="7"/>
        <v>3.1511670994397237E-2</v>
      </c>
      <c r="E77" s="210">
        <f t="shared" si="8"/>
        <v>0</v>
      </c>
      <c r="G77" s="101">
        <v>461580</v>
      </c>
      <c r="H77" s="210">
        <f t="shared" si="4"/>
        <v>5.5095467876025483E-2</v>
      </c>
      <c r="J77" s="101">
        <v>113180</v>
      </c>
      <c r="K77" s="210">
        <f t="shared" si="5"/>
        <v>2.8021254371224852E-2</v>
      </c>
      <c r="L77" s="108">
        <v>561722</v>
      </c>
      <c r="M77" s="211"/>
      <c r="Z77" s="113"/>
      <c r="AA77" s="113"/>
      <c r="AB77" s="108"/>
      <c r="AC77" s="108"/>
    </row>
    <row r="78" spans="1:29" x14ac:dyDescent="0.25">
      <c r="A78" s="9">
        <v>42795</v>
      </c>
      <c r="B78" s="101">
        <v>584962</v>
      </c>
      <c r="C78" s="210">
        <f t="shared" ref="C78:C91" si="9">(B78-B74)/B74</f>
        <v>4.7678748291814503E-2</v>
      </c>
      <c r="D78" s="210">
        <f t="shared" si="7"/>
        <v>3.1511670994397237E-2</v>
      </c>
      <c r="E78" s="210">
        <f t="shared" si="8"/>
        <v>0</v>
      </c>
      <c r="G78" s="101">
        <v>470548</v>
      </c>
      <c r="H78" s="210">
        <f>(G78-G74)/G74</f>
        <v>5.3115942839877799E-2</v>
      </c>
      <c r="J78" s="101">
        <v>114385</v>
      </c>
      <c r="K78" s="210">
        <f t="shared" si="5"/>
        <v>2.5800839401657279E-2</v>
      </c>
      <c r="L78" s="108">
        <v>571472</v>
      </c>
      <c r="M78" s="211"/>
      <c r="N78" s="108"/>
      <c r="O78" s="108"/>
      <c r="P78" s="108"/>
      <c r="Q78" s="108"/>
      <c r="R78" s="108"/>
      <c r="Z78" s="113"/>
      <c r="AA78" s="113"/>
      <c r="AB78" s="108"/>
      <c r="AC78" s="108"/>
    </row>
    <row r="79" spans="1:29" x14ac:dyDescent="0.25">
      <c r="A79" s="9">
        <v>42887</v>
      </c>
      <c r="B79" s="101">
        <v>589144</v>
      </c>
      <c r="C79" s="210">
        <f t="shared" si="9"/>
        <v>4.8933518498735888E-2</v>
      </c>
      <c r="D79" s="210">
        <f t="shared" si="7"/>
        <v>3.1511670994397237E-2</v>
      </c>
      <c r="E79" s="210">
        <f t="shared" si="8"/>
        <v>0</v>
      </c>
      <c r="G79" s="101">
        <v>474250</v>
      </c>
      <c r="H79" s="210">
        <f t="shared" ref="H79:H94" si="10">(G79-G75)/G75</f>
        <v>5.473971225677602E-2</v>
      </c>
      <c r="J79" s="101">
        <v>114867</v>
      </c>
      <c r="K79" s="210">
        <f t="shared" si="5"/>
        <v>2.5552430695058255E-2</v>
      </c>
      <c r="L79" s="108">
        <v>575194</v>
      </c>
      <c r="M79" s="211"/>
      <c r="N79" s="108"/>
      <c r="O79" s="108"/>
      <c r="P79" s="108"/>
      <c r="Q79" s="108"/>
      <c r="R79" s="108"/>
      <c r="Z79" s="113"/>
      <c r="AA79" s="113"/>
      <c r="AB79" s="108"/>
      <c r="AC79" s="108"/>
    </row>
    <row r="80" spans="1:29" x14ac:dyDescent="0.25">
      <c r="A80" s="9">
        <v>42979</v>
      </c>
      <c r="B80" s="101">
        <v>595943</v>
      </c>
      <c r="C80" s="210">
        <f t="shared" si="9"/>
        <v>4.635846472591916E-2</v>
      </c>
      <c r="D80" s="210">
        <f t="shared" si="7"/>
        <v>3.1511670994397237E-2</v>
      </c>
      <c r="E80" s="210">
        <f t="shared" si="8"/>
        <v>0</v>
      </c>
      <c r="G80" s="101">
        <v>480347</v>
      </c>
      <c r="H80" s="210">
        <f t="shared" si="10"/>
        <v>5.2241078293709296E-2</v>
      </c>
      <c r="J80" s="101">
        <v>115571</v>
      </c>
      <c r="K80" s="210">
        <f t="shared" si="5"/>
        <v>2.2562178710151211E-2</v>
      </c>
      <c r="L80" s="108">
        <v>577625</v>
      </c>
      <c r="M80" s="211"/>
      <c r="N80" s="108"/>
      <c r="O80" s="108"/>
      <c r="P80" s="108"/>
      <c r="Q80" s="108"/>
      <c r="R80" s="108"/>
      <c r="Z80" s="113"/>
      <c r="AA80" s="113"/>
      <c r="AB80" s="108"/>
      <c r="AC80" s="108"/>
    </row>
    <row r="81" spans="1:30" x14ac:dyDescent="0.25">
      <c r="A81" s="9">
        <v>43070</v>
      </c>
      <c r="B81" s="101">
        <v>601008</v>
      </c>
      <c r="C81" s="210">
        <f t="shared" si="9"/>
        <v>4.5614999591154316E-2</v>
      </c>
      <c r="D81" s="210">
        <f t="shared" si="7"/>
        <v>3.1511670994397237E-2</v>
      </c>
      <c r="E81" s="210">
        <f t="shared" si="8"/>
        <v>0</v>
      </c>
      <c r="G81" s="101">
        <v>485104</v>
      </c>
      <c r="H81" s="210">
        <f t="shared" si="10"/>
        <v>5.0964079899475712E-2</v>
      </c>
      <c r="J81" s="101">
        <v>115877</v>
      </c>
      <c r="K81" s="210">
        <f t="shared" si="5"/>
        <v>2.3829298462625905E-2</v>
      </c>
      <c r="N81" s="108"/>
      <c r="O81" s="108"/>
      <c r="P81" s="108"/>
      <c r="Q81" s="108"/>
      <c r="R81" s="108"/>
      <c r="Z81" s="113"/>
      <c r="AA81" s="113"/>
      <c r="AB81" s="108"/>
      <c r="AC81" s="108"/>
    </row>
    <row r="82" spans="1:30" x14ac:dyDescent="0.25">
      <c r="A82" s="9">
        <v>43160</v>
      </c>
      <c r="B82" s="101">
        <v>607994</v>
      </c>
      <c r="C82" s="210">
        <f t="shared" si="9"/>
        <v>3.9373497765666829E-2</v>
      </c>
      <c r="D82" s="210">
        <f t="shared" si="7"/>
        <v>3.1511670994397237E-2</v>
      </c>
      <c r="E82" s="210">
        <f t="shared" si="8"/>
        <v>0</v>
      </c>
      <c r="G82" s="101">
        <v>491494</v>
      </c>
      <c r="H82" s="210">
        <f t="shared" si="10"/>
        <v>4.4514055951783878E-2</v>
      </c>
      <c r="J82" s="101">
        <v>116470</v>
      </c>
      <c r="K82" s="210">
        <f t="shared" si="5"/>
        <v>1.8227914499278752E-2</v>
      </c>
      <c r="N82" s="108"/>
      <c r="O82" s="108"/>
      <c r="P82" s="108"/>
      <c r="Q82" s="108"/>
      <c r="R82" s="108"/>
      <c r="Z82" s="113"/>
      <c r="AA82" s="113"/>
      <c r="AB82" s="108"/>
      <c r="AC82" s="108"/>
    </row>
    <row r="83" spans="1:30" x14ac:dyDescent="0.25">
      <c r="A83" s="9">
        <v>43252</v>
      </c>
      <c r="B83" s="101">
        <v>609698</v>
      </c>
      <c r="C83" s="210">
        <f t="shared" si="9"/>
        <v>3.4887905164102492E-2</v>
      </c>
      <c r="D83" s="210">
        <f t="shared" si="7"/>
        <v>3.1511670994397237E-2</v>
      </c>
      <c r="E83" s="210">
        <f t="shared" si="8"/>
        <v>0</v>
      </c>
      <c r="G83" s="101">
        <v>493210</v>
      </c>
      <c r="H83" s="210">
        <f t="shared" si="10"/>
        <v>3.9978914074855036E-2</v>
      </c>
      <c r="J83" s="101">
        <v>116460</v>
      </c>
      <c r="K83" s="210">
        <f t="shared" si="5"/>
        <v>1.3868212802632609E-2</v>
      </c>
      <c r="N83" s="108"/>
      <c r="O83" s="108"/>
      <c r="P83" s="108"/>
      <c r="Q83" s="108"/>
      <c r="R83" s="108"/>
      <c r="Z83" s="113"/>
      <c r="AA83" s="113"/>
      <c r="AB83" s="108"/>
      <c r="AC83" s="108"/>
    </row>
    <row r="84" spans="1:30" x14ac:dyDescent="0.25">
      <c r="A84" s="9">
        <v>43344</v>
      </c>
      <c r="B84" s="101">
        <v>615712</v>
      </c>
      <c r="C84" s="210">
        <f t="shared" si="9"/>
        <v>3.3172635637972091E-2</v>
      </c>
      <c r="D84" s="210">
        <f t="shared" si="7"/>
        <v>3.1511670994397237E-2</v>
      </c>
      <c r="E84" s="210">
        <f t="shared" si="8"/>
        <v>0</v>
      </c>
      <c r="G84" s="101">
        <v>498692</v>
      </c>
      <c r="H84" s="210">
        <f t="shared" si="10"/>
        <v>3.8191140987661E-2</v>
      </c>
      <c r="J84" s="101">
        <v>116994</v>
      </c>
      <c r="K84" s="210">
        <f t="shared" si="5"/>
        <v>1.2312777426863141E-2</v>
      </c>
      <c r="N84" s="108"/>
      <c r="O84" s="108"/>
      <c r="P84" s="108"/>
      <c r="Q84" s="108"/>
      <c r="R84" s="108"/>
      <c r="Z84" s="113"/>
      <c r="AA84" s="113"/>
      <c r="AB84" s="108"/>
      <c r="AC84" s="108"/>
    </row>
    <row r="85" spans="1:30" x14ac:dyDescent="0.25">
      <c r="A85" s="9">
        <v>43435</v>
      </c>
      <c r="B85" s="101">
        <v>618502</v>
      </c>
      <c r="C85" s="210">
        <f t="shared" si="9"/>
        <v>2.9107765620424355E-2</v>
      </c>
      <c r="D85" s="210">
        <f t="shared" si="7"/>
        <v>3.1511670994397237E-2</v>
      </c>
      <c r="E85" s="210">
        <f t="shared" si="8"/>
        <v>0</v>
      </c>
      <c r="G85" s="101">
        <v>501733</v>
      </c>
      <c r="H85" s="210">
        <f t="shared" si="10"/>
        <v>3.4279247336653586E-2</v>
      </c>
      <c r="J85" s="101">
        <v>116743</v>
      </c>
      <c r="K85" s="210">
        <f t="shared" si="5"/>
        <v>7.4734416665947516E-3</v>
      </c>
      <c r="N85" s="108"/>
      <c r="O85" s="108"/>
      <c r="P85" s="108"/>
      <c r="Q85" s="108"/>
      <c r="R85" s="108"/>
      <c r="Z85" s="113"/>
      <c r="AA85" s="113"/>
      <c r="AB85" s="108"/>
      <c r="AC85" s="108"/>
    </row>
    <row r="86" spans="1:30" x14ac:dyDescent="0.25">
      <c r="A86" s="9">
        <v>43525</v>
      </c>
      <c r="B86" s="101">
        <v>627307</v>
      </c>
      <c r="C86" s="210">
        <f t="shared" si="9"/>
        <v>3.176511610311944E-2</v>
      </c>
      <c r="D86" s="210">
        <f t="shared" si="7"/>
        <v>3.1511670994397237E-2</v>
      </c>
      <c r="E86" s="210">
        <f t="shared" si="8"/>
        <v>0</v>
      </c>
      <c r="G86" s="101">
        <v>509899</v>
      </c>
      <c r="H86" s="210">
        <f t="shared" si="10"/>
        <v>3.744704920100754E-2</v>
      </c>
      <c r="J86" s="101">
        <v>117355</v>
      </c>
      <c r="K86" s="210">
        <f t="shared" si="5"/>
        <v>7.598523224864772E-3</v>
      </c>
      <c r="N86" s="108"/>
      <c r="O86" s="108"/>
      <c r="P86" s="108"/>
      <c r="Q86" s="108"/>
      <c r="R86" s="108"/>
      <c r="Z86" s="113"/>
      <c r="AA86" s="113"/>
      <c r="AB86" s="108"/>
      <c r="AC86" s="108"/>
    </row>
    <row r="87" spans="1:30" x14ac:dyDescent="0.25">
      <c r="A87" s="9">
        <v>43617</v>
      </c>
      <c r="B87" s="101">
        <v>631081</v>
      </c>
      <c r="C87" s="210">
        <f t="shared" si="9"/>
        <v>3.5071461608862091E-2</v>
      </c>
      <c r="D87" s="210">
        <f t="shared" si="7"/>
        <v>3.1511670994397237E-2</v>
      </c>
      <c r="E87" s="210">
        <f t="shared" si="8"/>
        <v>0</v>
      </c>
      <c r="G87" s="101">
        <v>513253</v>
      </c>
      <c r="H87" s="210">
        <f t="shared" si="10"/>
        <v>4.0637862168244762E-2</v>
      </c>
      <c r="J87" s="101">
        <v>117775</v>
      </c>
      <c r="K87" s="210">
        <f t="shared" si="5"/>
        <v>1.1291430534088957E-2</v>
      </c>
      <c r="N87" s="108"/>
      <c r="O87" s="108"/>
      <c r="P87" s="108"/>
      <c r="Q87" s="108"/>
      <c r="R87" s="108"/>
      <c r="Z87" s="216"/>
      <c r="AA87" s="113"/>
      <c r="AB87" s="108"/>
      <c r="AC87" s="108"/>
    </row>
    <row r="88" spans="1:30" x14ac:dyDescent="0.25">
      <c r="A88" s="9">
        <v>43709</v>
      </c>
      <c r="B88" s="101">
        <v>636839</v>
      </c>
      <c r="C88" s="210">
        <f t="shared" si="9"/>
        <v>3.4313120419936595E-2</v>
      </c>
      <c r="D88" s="210">
        <f t="shared" si="7"/>
        <v>3.1511670994397237E-2</v>
      </c>
      <c r="E88" s="210">
        <f t="shared" si="8"/>
        <v>0</v>
      </c>
      <c r="G88" s="101">
        <v>518520</v>
      </c>
      <c r="H88" s="210">
        <f t="shared" si="10"/>
        <v>3.9760012191893998E-2</v>
      </c>
      <c r="J88" s="101">
        <v>118266</v>
      </c>
      <c r="K88" s="210">
        <f t="shared" si="5"/>
        <v>1.0872352428329658E-2</v>
      </c>
      <c r="N88" s="108"/>
      <c r="O88" s="108"/>
      <c r="P88" s="108"/>
      <c r="Q88" s="108"/>
      <c r="R88" s="108"/>
      <c r="Z88" s="216"/>
      <c r="AA88" s="113"/>
      <c r="AB88" s="108"/>
      <c r="AC88" s="108"/>
    </row>
    <row r="89" spans="1:30" x14ac:dyDescent="0.25">
      <c r="A89" s="9">
        <v>43800</v>
      </c>
      <c r="B89" s="101">
        <v>638791</v>
      </c>
      <c r="C89" s="210">
        <f t="shared" si="9"/>
        <v>3.2803450918509558E-2</v>
      </c>
      <c r="D89" s="210">
        <f t="shared" si="7"/>
        <v>3.1511670994397237E-2</v>
      </c>
      <c r="E89" s="210">
        <f t="shared" ref="E89:E94" si="11">E90</f>
        <v>0</v>
      </c>
      <c r="G89" s="101">
        <v>520477</v>
      </c>
      <c r="H89" s="210">
        <f t="shared" si="10"/>
        <v>3.7358515385673259E-2</v>
      </c>
      <c r="J89" s="101">
        <v>118262</v>
      </c>
      <c r="K89" s="210">
        <f t="shared" si="5"/>
        <v>1.3011486770084716E-2</v>
      </c>
      <c r="N89" s="108"/>
      <c r="O89" s="108"/>
      <c r="P89" s="108"/>
      <c r="Q89" s="108"/>
      <c r="R89" s="108"/>
      <c r="Z89" s="216"/>
      <c r="AA89" s="113"/>
      <c r="AB89" s="108"/>
      <c r="AC89" s="108"/>
    </row>
    <row r="90" spans="1:30" x14ac:dyDescent="0.25">
      <c r="A90" s="9">
        <v>43891</v>
      </c>
      <c r="B90" s="101">
        <v>643741</v>
      </c>
      <c r="C90" s="210">
        <f t="shared" si="9"/>
        <v>2.6197699053254628E-2</v>
      </c>
      <c r="D90" s="210">
        <f t="shared" si="7"/>
        <v>3.1511670994397237E-2</v>
      </c>
      <c r="E90" s="210">
        <f t="shared" si="11"/>
        <v>0</v>
      </c>
      <c r="G90" s="101">
        <v>524567</v>
      </c>
      <c r="H90" s="210">
        <f t="shared" si="10"/>
        <v>2.8766481205101401E-2</v>
      </c>
      <c r="J90" s="101">
        <v>119128</v>
      </c>
      <c r="K90" s="210">
        <f t="shared" si="5"/>
        <v>1.5108005623961484E-2</v>
      </c>
      <c r="N90" s="108"/>
      <c r="O90" s="108"/>
      <c r="P90" s="108"/>
      <c r="Q90" s="108"/>
      <c r="R90" s="108"/>
      <c r="Z90" s="216"/>
      <c r="AA90" s="113"/>
      <c r="AB90" s="108"/>
      <c r="AC90" s="108"/>
    </row>
    <row r="91" spans="1:30" x14ac:dyDescent="0.25">
      <c r="A91" s="9">
        <v>43983</v>
      </c>
      <c r="B91" s="101">
        <v>640527</v>
      </c>
      <c r="C91" s="210">
        <f t="shared" si="9"/>
        <v>1.4967967661837387E-2</v>
      </c>
      <c r="D91" s="210">
        <f t="shared" si="7"/>
        <v>3.1511670994397237E-2</v>
      </c>
      <c r="E91" s="210">
        <f t="shared" si="11"/>
        <v>0</v>
      </c>
      <c r="G91" s="101">
        <v>520442</v>
      </c>
      <c r="H91" s="210">
        <f t="shared" si="10"/>
        <v>1.4006737417998532E-2</v>
      </c>
      <c r="J91" s="101">
        <v>120043</v>
      </c>
      <c r="K91" s="210">
        <f t="shared" si="5"/>
        <v>1.925705794947994E-2</v>
      </c>
      <c r="N91" s="108"/>
      <c r="O91" s="108"/>
      <c r="P91" s="108"/>
      <c r="Q91" s="108"/>
      <c r="R91" s="108"/>
      <c r="Z91" s="216"/>
      <c r="AA91" s="113"/>
      <c r="AB91" s="108"/>
      <c r="AC91" s="108"/>
    </row>
    <row r="92" spans="1:30" x14ac:dyDescent="0.25">
      <c r="A92" s="9">
        <v>44075</v>
      </c>
      <c r="B92" s="101">
        <v>634591</v>
      </c>
      <c r="C92" s="210">
        <f t="shared" ref="C92:C94" si="12">(B92-B88)/B88</f>
        <v>-3.5299345674495437E-3</v>
      </c>
      <c r="D92" s="210">
        <f t="shared" si="7"/>
        <v>3.1511670994397237E-2</v>
      </c>
      <c r="E92" s="210">
        <f t="shared" si="11"/>
        <v>0</v>
      </c>
      <c r="G92" s="101">
        <v>513012</v>
      </c>
      <c r="H92" s="210">
        <f t="shared" si="10"/>
        <v>-1.0622541078454062E-2</v>
      </c>
      <c r="J92" s="101">
        <v>121538</v>
      </c>
      <c r="K92" s="210">
        <f t="shared" si="5"/>
        <v>2.7666446823262813E-2</v>
      </c>
      <c r="N92" s="108"/>
      <c r="O92" s="108"/>
      <c r="P92" s="108"/>
      <c r="Q92" s="108"/>
      <c r="R92" s="108"/>
      <c r="AA92" s="216"/>
      <c r="AB92" s="113"/>
      <c r="AC92" s="108"/>
      <c r="AD92" s="108"/>
    </row>
    <row r="93" spans="1:30" x14ac:dyDescent="0.25">
      <c r="A93" s="9">
        <v>44166</v>
      </c>
      <c r="B93" s="101">
        <v>636388</v>
      </c>
      <c r="C93" s="210">
        <f t="shared" si="12"/>
        <v>-3.7617937635314211E-3</v>
      </c>
      <c r="D93" s="210">
        <f t="shared" si="7"/>
        <v>3.1511670994397237E-2</v>
      </c>
      <c r="E93" s="210">
        <f t="shared" si="11"/>
        <v>0</v>
      </c>
      <c r="G93" s="101">
        <v>514502</v>
      </c>
      <c r="H93" s="210">
        <f t="shared" si="10"/>
        <v>-1.1479854056951604E-2</v>
      </c>
      <c r="J93" s="101">
        <v>121846</v>
      </c>
      <c r="K93" s="210">
        <f t="shared" si="5"/>
        <v>3.0305592667128917E-2</v>
      </c>
      <c r="N93" s="108"/>
      <c r="O93" s="108"/>
      <c r="P93" s="108"/>
      <c r="Q93" s="108"/>
      <c r="R93" s="108"/>
      <c r="AA93" s="216"/>
      <c r="AB93" s="113"/>
      <c r="AC93" s="108"/>
      <c r="AD93" s="108"/>
    </row>
    <row r="94" spans="1:30" x14ac:dyDescent="0.25">
      <c r="A94" s="9">
        <v>44256</v>
      </c>
      <c r="B94" s="101">
        <v>631156</v>
      </c>
      <c r="C94" s="210">
        <f t="shared" si="12"/>
        <v>-1.9549787880529593E-2</v>
      </c>
      <c r="D94" s="210">
        <f>AVERAGE(C74:C94)</f>
        <v>3.1511670994397237E-2</v>
      </c>
      <c r="E94" s="210">
        <f t="shared" si="11"/>
        <v>0</v>
      </c>
      <c r="G94" s="101">
        <v>510205</v>
      </c>
      <c r="H94" s="210">
        <f t="shared" si="10"/>
        <v>-2.7378771443876567E-2</v>
      </c>
      <c r="J94" s="101">
        <v>120916</v>
      </c>
      <c r="K94" s="210">
        <f t="shared" si="5"/>
        <v>1.5009065878718688E-2</v>
      </c>
      <c r="N94" s="108"/>
      <c r="O94" s="108"/>
      <c r="P94" s="108"/>
      <c r="Q94" s="108"/>
      <c r="R94" s="108"/>
      <c r="AA94" s="216"/>
      <c r="AB94" s="113"/>
      <c r="AC94" s="108"/>
      <c r="AD94" s="108"/>
    </row>
    <row r="95" spans="1:30" x14ac:dyDescent="0.25">
      <c r="M95" s="205" t="s">
        <v>454</v>
      </c>
      <c r="N95" s="108"/>
      <c r="O95" s="108"/>
      <c r="P95" s="108"/>
      <c r="Q95" s="108"/>
      <c r="R95" s="108"/>
      <c r="AA95" s="216"/>
      <c r="AB95" s="113"/>
      <c r="AC95" s="108"/>
      <c r="AD95" s="108"/>
    </row>
    <row r="96" spans="1:30" x14ac:dyDescent="0.25">
      <c r="N96" s="108"/>
      <c r="O96" s="108"/>
      <c r="P96" s="108"/>
      <c r="Q96" s="108"/>
      <c r="R96" s="108"/>
      <c r="AA96" s="216"/>
      <c r="AB96" s="113"/>
      <c r="AC96" s="108"/>
      <c r="AD96" s="108"/>
    </row>
    <row r="97" spans="14:30" x14ac:dyDescent="0.25">
      <c r="N97" s="108"/>
      <c r="O97" s="108"/>
      <c r="P97" s="108"/>
      <c r="Q97" s="108"/>
      <c r="R97" s="108"/>
      <c r="AA97" s="216"/>
      <c r="AB97" s="113"/>
      <c r="AC97" s="108"/>
      <c r="AD97" s="108"/>
    </row>
    <row r="98" spans="14:30" x14ac:dyDescent="0.25">
      <c r="N98" s="108"/>
      <c r="O98" s="108"/>
      <c r="P98" s="108"/>
      <c r="Q98" s="108"/>
      <c r="R98" s="108"/>
      <c r="AA98" s="216"/>
      <c r="AB98" s="113"/>
      <c r="AC98" s="108"/>
      <c r="AD98" s="108"/>
    </row>
    <row r="99" spans="14:30" x14ac:dyDescent="0.25">
      <c r="N99" s="108"/>
      <c r="O99" s="108"/>
      <c r="P99" s="108"/>
      <c r="Q99" s="108"/>
      <c r="R99" s="108"/>
      <c r="AA99" s="216"/>
      <c r="AB99" s="113"/>
      <c r="AC99" s="108"/>
      <c r="AD99" s="108"/>
    </row>
    <row r="100" spans="14:30" x14ac:dyDescent="0.25">
      <c r="N100" s="108"/>
      <c r="O100" s="108"/>
      <c r="P100" s="108"/>
      <c r="Q100" s="108"/>
      <c r="R100" s="108"/>
      <c r="AA100" s="216"/>
      <c r="AB100" s="113"/>
      <c r="AC100" s="108"/>
      <c r="AD100" s="108"/>
    </row>
    <row r="101" spans="14:30" x14ac:dyDescent="0.25">
      <c r="N101" s="108"/>
      <c r="O101" s="108"/>
      <c r="P101" s="108"/>
      <c r="Q101" s="108"/>
      <c r="R101" s="108"/>
      <c r="AA101" s="216"/>
      <c r="AB101" s="113"/>
      <c r="AC101" s="108"/>
      <c r="AD101" s="108"/>
    </row>
    <row r="102" spans="14:30" x14ac:dyDescent="0.25">
      <c r="N102" s="108"/>
      <c r="O102" s="108"/>
      <c r="P102" s="108"/>
      <c r="Q102" s="108"/>
      <c r="R102" s="108"/>
      <c r="AA102" s="216"/>
      <c r="AB102" s="113"/>
      <c r="AC102" s="108"/>
      <c r="AD102" s="108"/>
    </row>
    <row r="103" spans="14:30" x14ac:dyDescent="0.25">
      <c r="N103" s="108"/>
      <c r="O103" s="108"/>
      <c r="P103" s="108"/>
      <c r="Q103" s="108"/>
      <c r="R103" s="108"/>
      <c r="AA103" s="216"/>
      <c r="AB103" s="113"/>
      <c r="AC103" s="108"/>
      <c r="AD103" s="108"/>
    </row>
    <row r="104" spans="14:30" x14ac:dyDescent="0.25">
      <c r="N104" s="108"/>
      <c r="O104" s="108"/>
      <c r="P104" s="108"/>
      <c r="Q104" s="108"/>
      <c r="R104" s="108"/>
      <c r="AA104" s="216"/>
      <c r="AB104" s="113"/>
      <c r="AC104" s="108"/>
      <c r="AD104" s="108"/>
    </row>
    <row r="105" spans="14:30" x14ac:dyDescent="0.25">
      <c r="N105" s="108"/>
      <c r="O105" s="108"/>
      <c r="P105" s="108"/>
      <c r="Q105" s="108"/>
      <c r="R105" s="108"/>
      <c r="AB105" s="113"/>
      <c r="AC105" s="108"/>
      <c r="AD105" s="108"/>
    </row>
    <row r="106" spans="14:30" x14ac:dyDescent="0.25">
      <c r="N106" s="108"/>
      <c r="O106" s="108"/>
      <c r="P106" s="108"/>
      <c r="Q106" s="108"/>
      <c r="R106" s="108"/>
      <c r="AB106" s="113"/>
      <c r="AC106" s="108"/>
      <c r="AD106" s="108"/>
    </row>
    <row r="107" spans="14:30" x14ac:dyDescent="0.25">
      <c r="N107" s="108"/>
      <c r="O107" s="108"/>
      <c r="P107" s="108"/>
      <c r="Q107" s="108"/>
      <c r="R107" s="108"/>
      <c r="AB107" s="216"/>
    </row>
    <row r="108" spans="14:30" x14ac:dyDescent="0.25">
      <c r="N108" s="108"/>
      <c r="O108" s="108"/>
      <c r="P108" s="108"/>
      <c r="Q108" s="108"/>
      <c r="R108" s="108"/>
      <c r="AB108" s="216"/>
    </row>
    <row r="109" spans="14:30" x14ac:dyDescent="0.25">
      <c r="N109" s="108"/>
      <c r="O109" s="108"/>
      <c r="P109" s="108"/>
      <c r="Q109" s="108"/>
      <c r="R109" s="108"/>
      <c r="AB109" s="216"/>
    </row>
    <row r="110" spans="14:30" x14ac:dyDescent="0.25">
      <c r="N110" s="108"/>
      <c r="O110" s="108"/>
      <c r="P110" s="108"/>
      <c r="Q110" s="108"/>
      <c r="R110" s="108"/>
      <c r="AB110" s="216"/>
    </row>
    <row r="111" spans="14:30" x14ac:dyDescent="0.25">
      <c r="N111" s="108"/>
      <c r="O111" s="108"/>
      <c r="P111" s="108"/>
      <c r="Q111" s="108"/>
      <c r="R111" s="108"/>
      <c r="AB111" s="216"/>
    </row>
    <row r="112" spans="14:30" x14ac:dyDescent="0.25">
      <c r="N112" s="108"/>
      <c r="O112" s="108"/>
      <c r="P112" s="108"/>
      <c r="Q112" s="108"/>
      <c r="R112" s="108"/>
      <c r="AB112" s="216"/>
    </row>
    <row r="113" spans="14:28" x14ac:dyDescent="0.25">
      <c r="N113" s="108"/>
      <c r="O113" s="108"/>
      <c r="P113" s="108"/>
      <c r="Q113" s="108"/>
      <c r="R113" s="108"/>
      <c r="AB113" s="216"/>
    </row>
    <row r="114" spans="14:28" x14ac:dyDescent="0.25">
      <c r="N114" s="108"/>
      <c r="O114" s="108"/>
      <c r="P114" s="108"/>
      <c r="Q114" s="108"/>
      <c r="R114" s="108"/>
      <c r="AB114" s="216"/>
    </row>
    <row r="115" spans="14:28" x14ac:dyDescent="0.25">
      <c r="N115" s="108"/>
      <c r="O115" s="108"/>
      <c r="P115" s="108"/>
      <c r="Q115" s="108"/>
      <c r="R115" s="108"/>
      <c r="AB115" s="216"/>
    </row>
    <row r="116" spans="14:28" x14ac:dyDescent="0.25">
      <c r="N116" s="108"/>
      <c r="O116" s="108"/>
      <c r="P116" s="108"/>
      <c r="Q116" s="108"/>
      <c r="R116" s="108"/>
      <c r="AB116" s="216"/>
    </row>
    <row r="117" spans="14:28" x14ac:dyDescent="0.25">
      <c r="N117" s="108"/>
      <c r="O117" s="108"/>
      <c r="P117" s="108"/>
      <c r="Q117" s="108"/>
      <c r="R117" s="108"/>
      <c r="AB117" s="216"/>
    </row>
    <row r="118" spans="14:28" x14ac:dyDescent="0.25">
      <c r="N118" s="108"/>
      <c r="O118" s="108"/>
      <c r="P118" s="108"/>
      <c r="Q118" s="108"/>
      <c r="R118" s="108"/>
      <c r="AB118" s="216"/>
    </row>
    <row r="119" spans="14:28" x14ac:dyDescent="0.25">
      <c r="N119" s="108"/>
      <c r="O119" s="108"/>
      <c r="P119" s="108"/>
      <c r="Q119" s="108"/>
      <c r="R119" s="108"/>
      <c r="AB119" s="216"/>
    </row>
    <row r="120" spans="14:28" x14ac:dyDescent="0.25">
      <c r="N120" s="108"/>
      <c r="O120" s="108"/>
      <c r="P120" s="108"/>
      <c r="Q120" s="108"/>
      <c r="R120" s="108"/>
      <c r="AB120" s="216"/>
    </row>
    <row r="121" spans="14:28" x14ac:dyDescent="0.25">
      <c r="N121" s="108"/>
      <c r="O121" s="108"/>
      <c r="P121" s="108"/>
      <c r="Q121" s="108"/>
      <c r="R121" s="108"/>
      <c r="AB121" s="216"/>
    </row>
    <row r="122" spans="14:28" x14ac:dyDescent="0.25">
      <c r="N122" s="108"/>
      <c r="O122" s="108"/>
      <c r="P122" s="108"/>
      <c r="Q122" s="108"/>
      <c r="R122" s="108"/>
      <c r="AB122" s="216"/>
    </row>
    <row r="123" spans="14:28" x14ac:dyDescent="0.25">
      <c r="N123" s="108"/>
      <c r="O123" s="108"/>
      <c r="P123" s="108"/>
      <c r="Q123" s="108"/>
      <c r="R123" s="108"/>
      <c r="AB123" s="216"/>
    </row>
    <row r="124" spans="14:28" x14ac:dyDescent="0.25">
      <c r="N124" s="108"/>
      <c r="O124" s="108"/>
      <c r="P124" s="108"/>
      <c r="Q124" s="108"/>
      <c r="R124" s="108"/>
      <c r="AB124" s="216"/>
    </row>
    <row r="125" spans="14:28" x14ac:dyDescent="0.25">
      <c r="N125" s="108"/>
      <c r="O125" s="108"/>
      <c r="P125" s="108"/>
      <c r="Q125" s="108"/>
      <c r="R125" s="108"/>
    </row>
    <row r="126" spans="14:28" x14ac:dyDescent="0.25">
      <c r="N126" s="108"/>
      <c r="O126" s="108"/>
      <c r="P126" s="108"/>
      <c r="Q126" s="108"/>
      <c r="R126" s="108"/>
    </row>
    <row r="127" spans="14:28" x14ac:dyDescent="0.25">
      <c r="N127" s="108"/>
      <c r="O127" s="108"/>
      <c r="P127" s="108"/>
      <c r="Q127" s="108"/>
      <c r="R127" s="108"/>
    </row>
    <row r="128" spans="14:28" x14ac:dyDescent="0.25">
      <c r="N128" s="108"/>
      <c r="O128" s="108"/>
      <c r="P128" s="108"/>
      <c r="Q128" s="108"/>
      <c r="R128" s="108"/>
    </row>
    <row r="129" spans="14:18" x14ac:dyDescent="0.25">
      <c r="N129" s="108"/>
      <c r="O129" s="108"/>
      <c r="P129" s="108"/>
      <c r="Q129" s="108"/>
      <c r="R129" s="108"/>
    </row>
    <row r="130" spans="14:18" x14ac:dyDescent="0.25">
      <c r="N130" s="108"/>
      <c r="O130" s="108"/>
      <c r="P130" s="108"/>
      <c r="Q130" s="108"/>
      <c r="R130" s="108"/>
    </row>
    <row r="131" spans="14:18" x14ac:dyDescent="0.25">
      <c r="N131" s="108"/>
      <c r="O131" s="108"/>
      <c r="P131" s="108"/>
      <c r="Q131" s="108"/>
      <c r="R131" s="108"/>
    </row>
    <row r="132" spans="14:18" x14ac:dyDescent="0.25">
      <c r="N132" s="108"/>
      <c r="O132" s="108"/>
      <c r="P132" s="108"/>
      <c r="Q132" s="108"/>
      <c r="R132" s="108"/>
    </row>
    <row r="133" spans="14:18" x14ac:dyDescent="0.25">
      <c r="N133" s="108"/>
      <c r="O133" s="108"/>
      <c r="P133" s="108"/>
      <c r="Q133" s="108"/>
      <c r="R133" s="108"/>
    </row>
    <row r="134" spans="14:18" x14ac:dyDescent="0.25">
      <c r="N134" s="108"/>
      <c r="O134" s="108"/>
      <c r="P134" s="108"/>
      <c r="Q134" s="108"/>
      <c r="R134" s="108"/>
    </row>
    <row r="135" spans="14:18" x14ac:dyDescent="0.25">
      <c r="N135" s="108"/>
      <c r="O135" s="108"/>
      <c r="P135" s="108"/>
      <c r="Q135" s="108"/>
      <c r="R135" s="108"/>
    </row>
    <row r="136" spans="14:18" x14ac:dyDescent="0.25">
      <c r="N136" s="108"/>
      <c r="O136" s="108"/>
      <c r="P136" s="108"/>
      <c r="Q136" s="108"/>
      <c r="R136" s="108"/>
    </row>
    <row r="137" spans="14:18" x14ac:dyDescent="0.25">
      <c r="N137" s="108"/>
      <c r="O137" s="108"/>
      <c r="P137" s="108"/>
      <c r="Q137" s="108"/>
      <c r="R137" s="108"/>
    </row>
    <row r="138" spans="14:18" x14ac:dyDescent="0.25">
      <c r="N138" s="108"/>
      <c r="O138" s="108"/>
      <c r="P138" s="108"/>
      <c r="Q138" s="108"/>
      <c r="R138" s="108"/>
    </row>
    <row r="139" spans="14:18" x14ac:dyDescent="0.25">
      <c r="N139" s="108"/>
      <c r="O139" s="108"/>
      <c r="P139" s="108"/>
      <c r="Q139" s="108"/>
      <c r="R139" s="108"/>
    </row>
    <row r="140" spans="14:18" x14ac:dyDescent="0.25">
      <c r="N140" s="108"/>
      <c r="O140" s="108"/>
      <c r="P140" s="108"/>
      <c r="Q140" s="108"/>
      <c r="R140" s="108"/>
    </row>
    <row r="141" spans="14:18" x14ac:dyDescent="0.25">
      <c r="N141" s="108"/>
      <c r="O141" s="108"/>
      <c r="P141" s="108"/>
      <c r="Q141" s="108"/>
      <c r="R141" s="108"/>
    </row>
    <row r="142" spans="14:18" x14ac:dyDescent="0.25">
      <c r="N142" s="108"/>
      <c r="O142" s="108"/>
      <c r="P142" s="108"/>
      <c r="Q142" s="108"/>
      <c r="R142" s="108"/>
    </row>
    <row r="143" spans="14:18" x14ac:dyDescent="0.25">
      <c r="N143" s="108"/>
      <c r="O143" s="108"/>
      <c r="P143" s="108"/>
      <c r="Q143" s="108"/>
      <c r="R143" s="108"/>
    </row>
    <row r="144" spans="14:18" x14ac:dyDescent="0.25">
      <c r="N144" s="108"/>
      <c r="O144" s="108"/>
      <c r="P144" s="108"/>
      <c r="Q144" s="108"/>
      <c r="R144" s="108"/>
    </row>
    <row r="145" spans="14:18" x14ac:dyDescent="0.25">
      <c r="N145" s="108"/>
      <c r="O145" s="108"/>
      <c r="P145" s="108"/>
      <c r="Q145" s="108"/>
      <c r="R145" s="108"/>
    </row>
    <row r="146" spans="14:18" x14ac:dyDescent="0.25">
      <c r="N146" s="108"/>
      <c r="O146" s="108"/>
      <c r="P146" s="108"/>
      <c r="Q146" s="108"/>
      <c r="R146" s="108"/>
    </row>
    <row r="147" spans="14:18" x14ac:dyDescent="0.25">
      <c r="N147" s="108"/>
      <c r="O147" s="108"/>
      <c r="P147" s="108"/>
      <c r="Q147" s="108"/>
      <c r="R147" s="108"/>
    </row>
    <row r="148" spans="14:18" x14ac:dyDescent="0.25">
      <c r="N148" s="108"/>
      <c r="O148" s="108"/>
      <c r="P148" s="108"/>
      <c r="Q148" s="108"/>
      <c r="R148" s="108"/>
    </row>
    <row r="149" spans="14:18" x14ac:dyDescent="0.25">
      <c r="N149" s="108"/>
      <c r="O149" s="108"/>
      <c r="P149" s="108"/>
      <c r="Q149" s="108"/>
      <c r="R149" s="108"/>
    </row>
    <row r="150" spans="14:18" x14ac:dyDescent="0.25">
      <c r="N150" s="108"/>
      <c r="O150" s="108"/>
      <c r="P150" s="108"/>
      <c r="Q150" s="108"/>
      <c r="R150" s="108"/>
    </row>
    <row r="151" spans="14:18" x14ac:dyDescent="0.25">
      <c r="N151" s="108"/>
      <c r="O151" s="108"/>
      <c r="P151" s="108"/>
      <c r="Q151" s="108"/>
      <c r="R151" s="108"/>
    </row>
    <row r="152" spans="14:18" x14ac:dyDescent="0.25">
      <c r="N152" s="108"/>
      <c r="O152" s="108"/>
      <c r="P152" s="108"/>
      <c r="Q152" s="108"/>
      <c r="R152" s="108"/>
    </row>
    <row r="153" spans="14:18" x14ac:dyDescent="0.25">
      <c r="N153" s="108"/>
      <c r="O153" s="108"/>
      <c r="P153" s="108"/>
      <c r="Q153" s="108"/>
      <c r="R153" s="108"/>
    </row>
    <row r="154" spans="14:18" x14ac:dyDescent="0.25">
      <c r="O154" s="108"/>
      <c r="P154" s="108"/>
      <c r="Q154" s="108"/>
      <c r="R154" s="108"/>
    </row>
    <row r="155" spans="14:18" x14ac:dyDescent="0.25">
      <c r="O155" s="108"/>
      <c r="P155" s="108"/>
      <c r="Q155" s="108"/>
      <c r="R155" s="108"/>
    </row>
    <row r="156" spans="14:18" x14ac:dyDescent="0.25">
      <c r="O156" s="108"/>
      <c r="P156" s="108"/>
      <c r="Q156" s="108"/>
      <c r="R156" s="108"/>
    </row>
  </sheetData>
  <sortState xmlns:xlrd2="http://schemas.microsoft.com/office/spreadsheetml/2017/richdata2" ref="F89:I106">
    <sortCondition ref="F89:F106"/>
  </sortState>
  <phoneticPr fontId="4" type="noConversion"/>
  <hyperlinks>
    <hyperlink ref="U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09765625" defaultRowHeight="22.5" customHeight="1" x14ac:dyDescent="0.2"/>
  <cols>
    <col min="1" max="10" width="9" style="108" customWidth="1"/>
    <col min="11" max="11" width="14.8984375" style="108" customWidth="1"/>
    <col min="12" max="12" width="4" style="108" customWidth="1"/>
    <col min="13" max="13" width="12.69921875" style="108" customWidth="1"/>
    <col min="14" max="14" width="9" style="108" customWidth="1"/>
    <col min="15" max="16384" width="9.09765625" style="280"/>
  </cols>
  <sheetData>
    <row r="1" spans="1:13" ht="28.5" customHeight="1" x14ac:dyDescent="0.2">
      <c r="A1" s="295" t="s">
        <v>338</v>
      </c>
      <c r="K1" s="196" t="s">
        <v>366</v>
      </c>
      <c r="L1" s="279"/>
      <c r="M1" s="196" t="s">
        <v>373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headerFooter>
    <oddFooter>&amp;C&amp;1#&amp;"Arial Black"&amp;10&amp;K000000OFFICIAL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S267"/>
  <sheetViews>
    <sheetView zoomScale="90" zoomScaleNormal="90" workbookViewId="0">
      <pane ySplit="5" topLeftCell="A6" activePane="bottomLeft" state="frozen"/>
      <selection activeCell="B5" sqref="B5"/>
      <selection pane="bottomLeft" activeCell="K6" sqref="K6:M26"/>
    </sheetView>
  </sheetViews>
  <sheetFormatPr defaultColWidth="8" defaultRowHeight="10" x14ac:dyDescent="0.2"/>
  <cols>
    <col min="1" max="1" width="8" style="2"/>
    <col min="2" max="2" width="8.19921875" style="26" bestFit="1" customWidth="1"/>
    <col min="3" max="3" width="10.59765625" style="26" customWidth="1"/>
    <col min="4" max="4" width="9.8984375" style="26" customWidth="1"/>
    <col min="5" max="5" width="8.19921875" style="26" bestFit="1" customWidth="1"/>
    <col min="6" max="7" width="9.8984375" customWidth="1"/>
    <col min="8" max="8" width="10.8984375" style="2" customWidth="1"/>
    <col min="9" max="11" width="8" style="2"/>
    <col min="12" max="12" width="18.09765625" style="2" customWidth="1"/>
    <col min="13" max="13" width="14.69921875" style="2" customWidth="1"/>
    <col min="14" max="14" width="8" style="2"/>
    <col min="15" max="15" width="12.09765625" style="2" customWidth="1"/>
    <col min="16" max="16" width="8" style="2"/>
    <col min="17" max="17" width="16.59765625" style="2" customWidth="1"/>
    <col min="18" max="18" width="8.69921875" style="2" bestFit="1" customWidth="1"/>
    <col min="19" max="16384" width="8" style="2"/>
  </cols>
  <sheetData>
    <row r="1" spans="1:19" ht="26.25" customHeight="1" x14ac:dyDescent="0.2">
      <c r="A1" s="295" t="s">
        <v>418</v>
      </c>
    </row>
    <row r="2" spans="1:19" ht="30.75" customHeight="1" x14ac:dyDescent="0.25">
      <c r="A2" s="295" t="s">
        <v>428</v>
      </c>
      <c r="D2" s="2"/>
      <c r="L2" s="295" t="s">
        <v>429</v>
      </c>
      <c r="M2" s="49"/>
      <c r="N2" s="49"/>
      <c r="O2" s="49"/>
      <c r="P2" s="49"/>
      <c r="Q2" s="63" t="s">
        <v>366</v>
      </c>
      <c r="R2" s="49"/>
    </row>
    <row r="3" spans="1:19" ht="30.75" customHeight="1" x14ac:dyDescent="0.3">
      <c r="A3" s="53" t="s">
        <v>328</v>
      </c>
      <c r="D3" s="46"/>
      <c r="L3" s="54" t="s">
        <v>141</v>
      </c>
      <c r="M3" s="49"/>
      <c r="N3" s="49"/>
      <c r="O3" s="49"/>
      <c r="P3" s="49"/>
      <c r="R3" s="49"/>
    </row>
    <row r="4" spans="1:19" ht="15.75" customHeight="1" x14ac:dyDescent="0.25">
      <c r="B4" s="303" t="s">
        <v>368</v>
      </c>
      <c r="C4" s="303"/>
      <c r="D4" s="38"/>
      <c r="E4" s="302" t="s">
        <v>369</v>
      </c>
      <c r="F4" s="302"/>
      <c r="G4" s="18"/>
      <c r="L4" s="49"/>
      <c r="M4" s="49"/>
      <c r="N4" s="49"/>
      <c r="O4" s="49"/>
      <c r="P4" s="49"/>
      <c r="Q4" s="49"/>
      <c r="R4" s="49"/>
    </row>
    <row r="5" spans="1:19" ht="41.25" customHeight="1" x14ac:dyDescent="0.3">
      <c r="A5" s="55" t="s">
        <v>419</v>
      </c>
      <c r="B5" s="56" t="s">
        <v>296</v>
      </c>
      <c r="C5" s="57" t="s">
        <v>294</v>
      </c>
      <c r="D5" s="57"/>
      <c r="E5" s="56" t="s">
        <v>296</v>
      </c>
      <c r="F5" s="58" t="s">
        <v>294</v>
      </c>
      <c r="G5" s="58"/>
      <c r="H5" s="58" t="s">
        <v>339</v>
      </c>
      <c r="K5" s="60" t="s">
        <v>420</v>
      </c>
      <c r="L5" s="59" t="s">
        <v>430</v>
      </c>
      <c r="M5" s="59" t="s">
        <v>431</v>
      </c>
      <c r="N5" s="49"/>
      <c r="O5" s="49"/>
      <c r="P5" s="49"/>
      <c r="Q5" s="49"/>
      <c r="R5" s="49"/>
    </row>
    <row r="6" spans="1:19" ht="12.5" x14ac:dyDescent="0.25">
      <c r="A6" s="1">
        <v>36404</v>
      </c>
      <c r="B6" s="25">
        <f>C6/100</f>
        <v>4.0756999999999995E-2</v>
      </c>
      <c r="C6" s="39">
        <v>4.0756999999999994</v>
      </c>
      <c r="D6" s="39"/>
      <c r="E6" s="25"/>
      <c r="F6" s="13">
        <v>4.5</v>
      </c>
      <c r="G6" s="13"/>
      <c r="K6" s="9">
        <v>42430</v>
      </c>
      <c r="L6" s="47">
        <v>5345.8662676524955</v>
      </c>
      <c r="M6" s="37">
        <v>0.31857981587183282</v>
      </c>
      <c r="N6" s="49"/>
      <c r="O6" s="98"/>
      <c r="P6"/>
      <c r="Q6" s="49"/>
      <c r="R6" s="49"/>
      <c r="S6" s="100"/>
    </row>
    <row r="7" spans="1:19" ht="12.5" x14ac:dyDescent="0.25">
      <c r="A7" s="1">
        <v>36434</v>
      </c>
      <c r="B7" s="25">
        <f t="shared" ref="B7:B70" si="0">C7/100</f>
        <v>4.0854000000000001E-2</v>
      </c>
      <c r="C7" s="39">
        <v>4.0853999999999999</v>
      </c>
      <c r="D7" s="39"/>
      <c r="E7" s="25"/>
      <c r="F7" s="13"/>
      <c r="G7" s="13"/>
      <c r="K7" s="9">
        <v>42522</v>
      </c>
      <c r="L7" s="47">
        <v>6055.636266298342</v>
      </c>
      <c r="M7" s="85">
        <v>0.34279015318004796</v>
      </c>
      <c r="N7" s="49"/>
      <c r="O7" s="98"/>
      <c r="P7"/>
      <c r="Q7" s="49"/>
      <c r="R7" s="49"/>
      <c r="S7" s="100"/>
    </row>
    <row r="8" spans="1:19" ht="12.5" x14ac:dyDescent="0.25">
      <c r="A8" s="1">
        <v>36465</v>
      </c>
      <c r="B8" s="25">
        <f t="shared" si="0"/>
        <v>4.0628666666666674E-2</v>
      </c>
      <c r="C8" s="39">
        <v>4.0628666666666673</v>
      </c>
      <c r="D8" s="39"/>
      <c r="E8" s="25"/>
      <c r="F8" s="13"/>
      <c r="G8" s="13"/>
      <c r="K8" s="9">
        <v>42614</v>
      </c>
      <c r="L8" s="47">
        <v>6755.5729979835014</v>
      </c>
      <c r="M8" s="85">
        <v>0.3660169806659983</v>
      </c>
      <c r="N8" s="49"/>
      <c r="O8" s="98"/>
      <c r="P8"/>
      <c r="Q8" s="49"/>
      <c r="R8" s="49"/>
      <c r="S8" s="100"/>
    </row>
    <row r="9" spans="1:19" ht="12.5" x14ac:dyDescent="0.25">
      <c r="A9" s="1">
        <v>36495</v>
      </c>
      <c r="B9" s="25">
        <f t="shared" si="0"/>
        <v>4.0393666666666668E-2</v>
      </c>
      <c r="C9" s="39">
        <v>4.039366666666667</v>
      </c>
      <c r="D9" s="39"/>
      <c r="E9" s="25"/>
      <c r="F9" s="13">
        <v>3.4</v>
      </c>
      <c r="G9" s="13"/>
      <c r="K9" s="9">
        <v>42705</v>
      </c>
      <c r="L9" s="47">
        <v>7221.1010413102813</v>
      </c>
      <c r="M9" s="85">
        <v>0.37836082203949994</v>
      </c>
      <c r="N9" s="49"/>
      <c r="O9" s="98"/>
      <c r="P9"/>
      <c r="Q9" s="49"/>
      <c r="R9" s="49"/>
      <c r="S9" s="100"/>
    </row>
    <row r="10" spans="1:19" ht="12.5" x14ac:dyDescent="0.25">
      <c r="A10" s="1">
        <v>36526</v>
      </c>
      <c r="B10" s="25">
        <f t="shared" si="0"/>
        <v>4.0197333333333335E-2</v>
      </c>
      <c r="C10" s="39">
        <v>4.0197333333333338</v>
      </c>
      <c r="D10" s="39"/>
      <c r="E10" s="25"/>
      <c r="F10" s="13"/>
      <c r="G10" s="13"/>
      <c r="K10" s="9">
        <v>42795</v>
      </c>
      <c r="L10" s="47">
        <v>7164.0880977457164</v>
      </c>
      <c r="M10" s="85">
        <v>0.37948508022718574</v>
      </c>
      <c r="N10" s="49"/>
      <c r="O10" s="98"/>
      <c r="P10"/>
      <c r="Q10" s="49"/>
      <c r="R10" s="49"/>
      <c r="S10" s="100"/>
    </row>
    <row r="11" spans="1:19" ht="12.5" x14ac:dyDescent="0.25">
      <c r="A11" s="1">
        <v>36557</v>
      </c>
      <c r="B11" s="25">
        <f t="shared" si="0"/>
        <v>3.9909666666666656E-2</v>
      </c>
      <c r="C11" s="39">
        <v>3.9909666666666657</v>
      </c>
      <c r="D11" s="39"/>
      <c r="E11" s="25"/>
      <c r="F11" s="13"/>
      <c r="G11" s="13"/>
      <c r="K11" s="9">
        <v>42887</v>
      </c>
      <c r="L11" s="47">
        <v>7437.3849535135132</v>
      </c>
      <c r="M11" s="85">
        <v>0.36576321174363063</v>
      </c>
      <c r="N11" s="49"/>
      <c r="O11" s="98"/>
      <c r="P11"/>
      <c r="Q11" s="49"/>
      <c r="R11" s="49"/>
      <c r="S11" s="100"/>
    </row>
    <row r="12" spans="1:19" ht="12.5" x14ac:dyDescent="0.25">
      <c r="A12" s="1">
        <v>36586</v>
      </c>
      <c r="B12" s="25">
        <f t="shared" si="0"/>
        <v>3.938033333333333E-2</v>
      </c>
      <c r="C12" s="39">
        <v>3.9380333333333328</v>
      </c>
      <c r="D12" s="39"/>
      <c r="E12" s="25"/>
      <c r="F12" s="13">
        <v>2.8</v>
      </c>
      <c r="G12" s="13"/>
      <c r="K12" s="9">
        <v>42979</v>
      </c>
      <c r="L12" s="47">
        <v>7308.4242769506736</v>
      </c>
      <c r="M12" s="85">
        <v>0.3412498761295063</v>
      </c>
      <c r="N12" s="49"/>
      <c r="O12" s="98"/>
      <c r="P12"/>
      <c r="Q12" s="49"/>
      <c r="R12" s="49"/>
      <c r="S12" s="100"/>
    </row>
    <row r="13" spans="1:19" ht="12.5" x14ac:dyDescent="0.25">
      <c r="A13" s="1">
        <v>36617</v>
      </c>
      <c r="B13" s="25">
        <f t="shared" si="0"/>
        <v>3.8509999999999996E-2</v>
      </c>
      <c r="C13" s="39">
        <v>3.8509999999999995</v>
      </c>
      <c r="D13" s="39"/>
      <c r="E13" s="25"/>
      <c r="F13" s="13"/>
      <c r="G13" s="13"/>
      <c r="K13" s="9">
        <v>43070</v>
      </c>
      <c r="L13" s="47">
        <v>6682.2222005342837</v>
      </c>
      <c r="M13" s="85">
        <v>0.32272846985968484</v>
      </c>
      <c r="N13" s="49"/>
      <c r="O13" s="98"/>
      <c r="P13"/>
      <c r="Q13" s="49"/>
      <c r="R13" s="49"/>
      <c r="S13" s="100"/>
    </row>
    <row r="14" spans="1:19" ht="12.5" x14ac:dyDescent="0.25">
      <c r="A14" s="1">
        <v>36647</v>
      </c>
      <c r="B14" s="25">
        <f t="shared" si="0"/>
        <v>3.7363E-2</v>
      </c>
      <c r="C14" s="39">
        <v>3.7363</v>
      </c>
      <c r="D14" s="39"/>
      <c r="E14" s="25"/>
      <c r="F14" s="13"/>
      <c r="G14" s="13"/>
      <c r="K14" s="9">
        <v>43160</v>
      </c>
      <c r="L14" s="47">
        <v>5881.8886601941731</v>
      </c>
      <c r="M14" s="85">
        <v>0.31348997406734785</v>
      </c>
      <c r="N14" s="49"/>
      <c r="O14" s="98"/>
      <c r="P14"/>
      <c r="Q14" s="49"/>
      <c r="R14" s="49"/>
      <c r="S14" s="100"/>
    </row>
    <row r="15" spans="1:19" ht="12.5" x14ac:dyDescent="0.25">
      <c r="A15" s="1">
        <v>36678</v>
      </c>
      <c r="B15" s="25">
        <f t="shared" si="0"/>
        <v>3.6205333333333332E-2</v>
      </c>
      <c r="C15" s="39">
        <v>3.6205333333333329</v>
      </c>
      <c r="D15" s="39"/>
      <c r="E15" s="25"/>
      <c r="F15" s="13">
        <v>3.2</v>
      </c>
      <c r="G15" s="13"/>
      <c r="K15" s="9">
        <v>43252</v>
      </c>
      <c r="L15" s="47">
        <v>5839.5056393673103</v>
      </c>
      <c r="M15" s="85">
        <v>0.30516719712389923</v>
      </c>
      <c r="N15" s="49"/>
      <c r="O15" s="98"/>
      <c r="P15"/>
      <c r="Q15" s="49"/>
      <c r="R15" s="49"/>
      <c r="S15" s="100"/>
    </row>
    <row r="16" spans="1:19" ht="12.5" x14ac:dyDescent="0.25">
      <c r="A16" s="1">
        <v>36708</v>
      </c>
      <c r="B16" s="25">
        <f t="shared" si="0"/>
        <v>3.5332666666666665E-2</v>
      </c>
      <c r="C16" s="39">
        <v>3.5332666666666666</v>
      </c>
      <c r="D16" s="39"/>
      <c r="E16" s="25"/>
      <c r="F16" s="13"/>
      <c r="G16" s="13"/>
      <c r="K16" s="9">
        <v>43344</v>
      </c>
      <c r="L16" s="47">
        <v>5678.1995021052626</v>
      </c>
      <c r="M16" s="85">
        <v>0.29951075729786636</v>
      </c>
      <c r="N16" s="49"/>
      <c r="O16" s="98"/>
      <c r="P16"/>
      <c r="Q16" s="49"/>
      <c r="R16" s="49"/>
      <c r="S16" s="100"/>
    </row>
    <row r="17" spans="1:19" ht="12.5" x14ac:dyDescent="0.25">
      <c r="A17" s="1">
        <v>36739</v>
      </c>
      <c r="B17" s="25">
        <f t="shared" si="0"/>
        <v>3.4906666666666669E-2</v>
      </c>
      <c r="C17" s="39">
        <v>3.4906666666666668</v>
      </c>
      <c r="D17" s="39"/>
      <c r="E17" s="25"/>
      <c r="F17" s="13"/>
      <c r="G17" s="13"/>
      <c r="K17" s="9">
        <v>43435</v>
      </c>
      <c r="L17" s="47">
        <v>4870.5484052356023</v>
      </c>
      <c r="M17" s="85">
        <v>0.28978541892901677</v>
      </c>
      <c r="N17" s="49"/>
      <c r="O17" s="98"/>
      <c r="P17"/>
      <c r="Q17" s="49"/>
      <c r="R17" s="49"/>
      <c r="S17" s="100"/>
    </row>
    <row r="18" spans="1:19" ht="12.5" x14ac:dyDescent="0.25">
      <c r="A18" s="1">
        <v>36770</v>
      </c>
      <c r="B18" s="25">
        <f t="shared" si="0"/>
        <v>3.4849333333333329E-2</v>
      </c>
      <c r="C18" s="39">
        <v>3.4849333333333332</v>
      </c>
      <c r="D18" s="39"/>
      <c r="E18" s="25"/>
      <c r="F18" s="13"/>
      <c r="G18" s="13"/>
      <c r="K18" s="9">
        <v>43525</v>
      </c>
      <c r="L18" s="47">
        <v>4139.1751197907579</v>
      </c>
      <c r="M18" s="85">
        <v>0.28206347984742591</v>
      </c>
      <c r="N18" s="49"/>
      <c r="O18" s="98"/>
      <c r="P18"/>
      <c r="Q18" s="49"/>
      <c r="R18" s="49"/>
      <c r="S18" s="100"/>
    </row>
    <row r="19" spans="1:19" ht="12.5" x14ac:dyDescent="0.25">
      <c r="A19" s="1">
        <v>36800</v>
      </c>
      <c r="B19" s="25">
        <f t="shared" si="0"/>
        <v>3.4879999999999994E-2</v>
      </c>
      <c r="C19" s="39">
        <v>3.4879999999999995</v>
      </c>
      <c r="D19" s="39"/>
      <c r="E19" s="25"/>
      <c r="F19" s="13"/>
      <c r="G19" s="13"/>
      <c r="K19" s="9">
        <v>43617</v>
      </c>
      <c r="L19" s="47">
        <v>4337.0064593235038</v>
      </c>
      <c r="M19" s="85">
        <v>0.28323794549355119</v>
      </c>
      <c r="N19" s="49"/>
      <c r="O19" s="98"/>
      <c r="P19"/>
      <c r="Q19" s="49"/>
      <c r="R19" s="49"/>
      <c r="S19" s="100"/>
    </row>
    <row r="20" spans="1:19" ht="12.5" x14ac:dyDescent="0.25">
      <c r="A20" s="1">
        <v>36831</v>
      </c>
      <c r="B20" s="25">
        <f t="shared" si="0"/>
        <v>3.4737999999999998E-2</v>
      </c>
      <c r="C20" s="39">
        <v>3.4737999999999998</v>
      </c>
      <c r="D20" s="39"/>
      <c r="E20" s="25"/>
      <c r="F20" s="13"/>
      <c r="G20" s="13"/>
      <c r="K20" s="9">
        <v>43709</v>
      </c>
      <c r="L20" s="47">
        <v>4886.7894139775653</v>
      </c>
      <c r="M20" s="85">
        <v>0.28619264279646883</v>
      </c>
      <c r="N20" s="49"/>
      <c r="O20" s="98"/>
      <c r="P20"/>
      <c r="Q20" s="49"/>
      <c r="R20" s="49"/>
      <c r="S20" s="100"/>
    </row>
    <row r="21" spans="1:19" ht="12.5" x14ac:dyDescent="0.25">
      <c r="A21" s="1">
        <v>36861</v>
      </c>
      <c r="B21" s="25">
        <f t="shared" si="0"/>
        <v>3.4397333333333335E-2</v>
      </c>
      <c r="C21" s="39">
        <v>3.4397333333333333</v>
      </c>
      <c r="D21" s="39"/>
      <c r="E21" s="25"/>
      <c r="F21" s="13">
        <v>5.3</v>
      </c>
      <c r="G21" s="13"/>
      <c r="K21" s="9">
        <v>43800</v>
      </c>
      <c r="L21" s="47">
        <v>5084.6340041060721</v>
      </c>
      <c r="M21" s="85">
        <v>0.27765631978170868</v>
      </c>
      <c r="N21" s="49"/>
      <c r="O21" s="98"/>
      <c r="P21"/>
      <c r="Q21" s="49"/>
      <c r="R21" s="49"/>
      <c r="S21" s="100"/>
    </row>
    <row r="22" spans="1:19" ht="10.5" x14ac:dyDescent="0.25">
      <c r="A22" s="1">
        <v>36892</v>
      </c>
      <c r="B22" s="25">
        <f t="shared" si="0"/>
        <v>3.4009333333333336E-2</v>
      </c>
      <c r="C22" s="39">
        <v>3.4009333333333336</v>
      </c>
      <c r="D22" s="39"/>
      <c r="E22" s="25"/>
      <c r="F22" s="13"/>
      <c r="G22" s="13"/>
      <c r="K22" s="9">
        <v>43891</v>
      </c>
      <c r="L22" s="47">
        <v>4687.4667911714769</v>
      </c>
      <c r="M22" s="85">
        <v>0.27160520057860665</v>
      </c>
      <c r="N22"/>
      <c r="O22" s="98"/>
      <c r="P22"/>
      <c r="Q22" s="14"/>
      <c r="R22" s="14"/>
      <c r="S22" s="100"/>
    </row>
    <row r="23" spans="1:19" ht="12.5" x14ac:dyDescent="0.25">
      <c r="A23" s="1">
        <v>36923</v>
      </c>
      <c r="B23" s="25">
        <f t="shared" si="0"/>
        <v>3.3833333333333326E-2</v>
      </c>
      <c r="C23" s="39">
        <v>3.3833333333333329</v>
      </c>
      <c r="D23" s="39"/>
      <c r="E23" s="25"/>
      <c r="F23" s="13"/>
      <c r="G23" s="13"/>
      <c r="K23" s="9">
        <v>43983</v>
      </c>
      <c r="L23" s="47">
        <v>4477.3313196197059</v>
      </c>
      <c r="M23" s="85">
        <v>0.26487504050499816</v>
      </c>
      <c r="N23" s="50"/>
      <c r="O23" s="98"/>
      <c r="P23"/>
      <c r="Q23" s="14"/>
      <c r="R23" s="14"/>
      <c r="S23" s="100"/>
    </row>
    <row r="24" spans="1:19" ht="12.5" x14ac:dyDescent="0.25">
      <c r="A24" s="1">
        <v>36951</v>
      </c>
      <c r="B24" s="25">
        <f t="shared" si="0"/>
        <v>3.4130000000000001E-2</v>
      </c>
      <c r="C24" s="39">
        <v>3.4130000000000003</v>
      </c>
      <c r="D24" s="39"/>
      <c r="E24" s="25"/>
      <c r="F24" s="13">
        <v>2.6</v>
      </c>
      <c r="G24" s="13"/>
      <c r="K24" s="9">
        <v>44075</v>
      </c>
      <c r="L24" s="47">
        <v>4253.7753994858595</v>
      </c>
      <c r="M24" s="85">
        <v>0.24508369514993117</v>
      </c>
      <c r="N24" s="50"/>
      <c r="O24" s="98"/>
      <c r="P24"/>
      <c r="Q24" s="14"/>
      <c r="R24" s="14"/>
      <c r="S24" s="100"/>
    </row>
    <row r="25" spans="1:19" ht="12.5" x14ac:dyDescent="0.25">
      <c r="A25" s="1">
        <v>36982</v>
      </c>
      <c r="B25" s="25">
        <f t="shared" si="0"/>
        <v>3.5186666666666665E-2</v>
      </c>
      <c r="C25" s="39">
        <v>3.5186666666666664</v>
      </c>
      <c r="D25" s="39"/>
      <c r="E25" s="25"/>
      <c r="F25" s="13"/>
      <c r="G25" s="13"/>
      <c r="K25" s="9">
        <v>44166</v>
      </c>
      <c r="L25" s="47">
        <v>4329.9236675675684</v>
      </c>
      <c r="M25" s="85">
        <v>0.22201566554219448</v>
      </c>
      <c r="N25" s="50"/>
      <c r="O25" s="98"/>
      <c r="P25"/>
      <c r="Q25" s="14"/>
      <c r="R25" s="14"/>
      <c r="S25" s="100"/>
    </row>
    <row r="26" spans="1:19" ht="12.5" x14ac:dyDescent="0.25">
      <c r="A26" s="1">
        <v>37012</v>
      </c>
      <c r="B26" s="25">
        <f t="shared" si="0"/>
        <v>3.7122000000000002E-2</v>
      </c>
      <c r="C26" s="39">
        <v>3.7122000000000002</v>
      </c>
      <c r="D26" s="39"/>
      <c r="E26" s="25"/>
      <c r="F26" s="13"/>
      <c r="G26" s="13"/>
      <c r="K26" s="9">
        <v>44256</v>
      </c>
      <c r="L26" s="47">
        <v>5249.7768999999998</v>
      </c>
      <c r="M26" s="85">
        <v>0.22658077569629814</v>
      </c>
      <c r="N26" s="50"/>
      <c r="O26" s="98"/>
      <c r="P26"/>
      <c r="Q26" s="14"/>
      <c r="R26" s="14"/>
      <c r="S26" s="100"/>
    </row>
    <row r="27" spans="1:19" ht="12.5" x14ac:dyDescent="0.25">
      <c r="A27" s="1">
        <v>37043</v>
      </c>
      <c r="B27" s="25">
        <f t="shared" si="0"/>
        <v>3.9753333333333328E-2</v>
      </c>
      <c r="C27" s="39">
        <v>3.9753333333333329</v>
      </c>
      <c r="D27" s="39"/>
      <c r="E27" s="25"/>
      <c r="F27" s="13" t="s">
        <v>295</v>
      </c>
      <c r="G27" s="13"/>
      <c r="K27" s="9"/>
      <c r="L27" s="47"/>
      <c r="M27" s="85"/>
      <c r="N27" s="50"/>
      <c r="O27"/>
      <c r="P27"/>
      <c r="Q27" s="14"/>
      <c r="R27" s="14"/>
    </row>
    <row r="28" spans="1:19" ht="12.5" x14ac:dyDescent="0.25">
      <c r="A28" s="1">
        <v>37073</v>
      </c>
      <c r="B28" s="25">
        <f t="shared" si="0"/>
        <v>4.2699000000000001E-2</v>
      </c>
      <c r="C28" s="39">
        <v>4.2698999999999998</v>
      </c>
      <c r="D28" s="39"/>
      <c r="E28" s="25"/>
      <c r="F28" s="13"/>
      <c r="G28" s="13"/>
      <c r="L28" s="27"/>
      <c r="M28" s="51"/>
      <c r="N28" s="50"/>
      <c r="O28"/>
      <c r="P28"/>
      <c r="Q28" s="14"/>
      <c r="R28" s="14"/>
    </row>
    <row r="29" spans="1:19" ht="12.5" x14ac:dyDescent="0.25">
      <c r="A29" s="1">
        <v>37104</v>
      </c>
      <c r="B29" s="25">
        <f t="shared" si="0"/>
        <v>4.5444666666666675E-2</v>
      </c>
      <c r="C29" s="39">
        <v>4.5444666666666675</v>
      </c>
      <c r="D29" s="39"/>
      <c r="E29" s="25"/>
      <c r="F29" s="13"/>
      <c r="G29" s="13"/>
      <c r="L29" s="27"/>
      <c r="M29" s="51"/>
      <c r="N29" s="50"/>
      <c r="O29"/>
      <c r="P29"/>
      <c r="Q29" s="14"/>
      <c r="R29" s="14"/>
    </row>
    <row r="30" spans="1:19" ht="12.5" x14ac:dyDescent="0.25">
      <c r="A30" s="1">
        <v>37135</v>
      </c>
      <c r="B30" s="25">
        <f t="shared" si="0"/>
        <v>4.745566666666666E-2</v>
      </c>
      <c r="C30" s="39">
        <v>4.745566666666666</v>
      </c>
      <c r="D30" s="39"/>
      <c r="E30" s="25"/>
      <c r="F30" s="13">
        <v>2.2000000000000002</v>
      </c>
      <c r="G30" s="13"/>
      <c r="L30" s="27"/>
      <c r="M30" s="51"/>
      <c r="N30" s="50"/>
      <c r="O30"/>
      <c r="P30"/>
      <c r="Q30" s="14"/>
      <c r="R30" s="14"/>
    </row>
    <row r="31" spans="1:19" ht="12.5" x14ac:dyDescent="0.25">
      <c r="A31" s="1">
        <v>37165</v>
      </c>
      <c r="B31" s="25">
        <f t="shared" si="0"/>
        <v>4.8194333333333325E-2</v>
      </c>
      <c r="C31" s="39">
        <v>4.8194333333333326</v>
      </c>
      <c r="D31" s="39"/>
      <c r="E31" s="25"/>
      <c r="F31" s="13"/>
      <c r="G31" s="13"/>
      <c r="N31" s="50"/>
      <c r="O31" s="50"/>
      <c r="P31" s="9"/>
      <c r="Q31" s="14"/>
      <c r="R31" s="14"/>
    </row>
    <row r="32" spans="1:19" ht="12.5" x14ac:dyDescent="0.25">
      <c r="A32" s="1">
        <v>37196</v>
      </c>
      <c r="B32" s="25">
        <f t="shared" si="0"/>
        <v>4.7379333333333336E-2</v>
      </c>
      <c r="C32" s="22">
        <v>4.7379333333333333</v>
      </c>
      <c r="D32" s="23"/>
      <c r="E32" s="25"/>
      <c r="F32" s="13"/>
      <c r="G32" s="13"/>
      <c r="N32" s="50"/>
      <c r="O32" s="50"/>
      <c r="P32" s="9"/>
      <c r="Q32" s="14"/>
      <c r="R32" s="14"/>
    </row>
    <row r="33" spans="1:18" ht="12.5" x14ac:dyDescent="0.25">
      <c r="A33" s="1">
        <v>37226</v>
      </c>
      <c r="B33" s="25">
        <f t="shared" si="0"/>
        <v>4.5154333333333331E-2</v>
      </c>
      <c r="C33" s="22">
        <v>4.5154333333333332</v>
      </c>
      <c r="D33" s="23"/>
      <c r="E33" s="25"/>
      <c r="F33" s="13"/>
      <c r="G33" s="13"/>
      <c r="N33" s="50"/>
      <c r="O33" s="50"/>
      <c r="P33" s="9"/>
      <c r="Q33" s="14"/>
      <c r="R33" s="14"/>
    </row>
    <row r="34" spans="1:18" ht="12.5" x14ac:dyDescent="0.25">
      <c r="A34" s="1">
        <v>37257</v>
      </c>
      <c r="B34" s="25">
        <f t="shared" si="0"/>
        <v>4.2108666666666669E-2</v>
      </c>
      <c r="C34" s="22">
        <v>4.210866666666667</v>
      </c>
      <c r="D34" s="23"/>
      <c r="E34" s="25"/>
      <c r="F34" s="13"/>
      <c r="G34" s="13"/>
      <c r="N34" s="50"/>
      <c r="O34" s="50"/>
      <c r="P34" s="9"/>
      <c r="Q34" s="14"/>
      <c r="R34" s="14"/>
    </row>
    <row r="35" spans="1:18" ht="12.5" x14ac:dyDescent="0.25">
      <c r="A35" s="1">
        <v>37288</v>
      </c>
      <c r="B35" s="25">
        <f t="shared" si="0"/>
        <v>3.9073999999999998E-2</v>
      </c>
      <c r="C35" s="22">
        <v>3.9074</v>
      </c>
      <c r="D35" s="23"/>
      <c r="E35" s="25"/>
      <c r="F35" s="13"/>
      <c r="G35" s="13"/>
      <c r="N35" s="50"/>
      <c r="O35" s="50"/>
      <c r="P35" s="9"/>
      <c r="Q35" s="14"/>
      <c r="R35" s="14"/>
    </row>
    <row r="36" spans="1:18" ht="12.5" x14ac:dyDescent="0.25">
      <c r="A36" s="1">
        <v>37316</v>
      </c>
      <c r="B36" s="25">
        <f t="shared" si="0"/>
        <v>3.6824999999999997E-2</v>
      </c>
      <c r="C36" s="22">
        <v>3.6824999999999997</v>
      </c>
      <c r="D36" s="23"/>
      <c r="E36" s="25"/>
      <c r="F36" s="13">
        <v>1.7</v>
      </c>
      <c r="G36" s="13"/>
      <c r="N36" s="50"/>
      <c r="O36" s="50"/>
      <c r="P36" s="9"/>
      <c r="Q36" s="14"/>
      <c r="R36" s="14"/>
    </row>
    <row r="37" spans="1:18" ht="12.5" x14ac:dyDescent="0.25">
      <c r="A37" s="1">
        <v>37347</v>
      </c>
      <c r="B37" s="25">
        <f t="shared" si="0"/>
        <v>3.6022666666666668E-2</v>
      </c>
      <c r="C37" s="22">
        <v>3.6022666666666665</v>
      </c>
      <c r="D37" s="23"/>
      <c r="E37" s="25"/>
      <c r="F37" s="13"/>
      <c r="G37" s="13"/>
      <c r="N37" s="50"/>
      <c r="O37" s="50"/>
      <c r="P37" s="9"/>
      <c r="Q37" s="14"/>
      <c r="R37" s="14"/>
    </row>
    <row r="38" spans="1:18" ht="12.5" x14ac:dyDescent="0.25">
      <c r="A38" s="1">
        <v>37377</v>
      </c>
      <c r="B38" s="25">
        <f t="shared" si="0"/>
        <v>3.683366666666666E-2</v>
      </c>
      <c r="C38" s="22">
        <v>3.6833666666666662</v>
      </c>
      <c r="D38" s="23"/>
      <c r="E38" s="25"/>
      <c r="F38" s="13"/>
      <c r="G38" s="13"/>
      <c r="N38" s="50"/>
      <c r="O38" s="50"/>
      <c r="P38" s="9"/>
      <c r="Q38" s="14"/>
      <c r="R38" s="14"/>
    </row>
    <row r="39" spans="1:18" ht="12.5" x14ac:dyDescent="0.25">
      <c r="A39" s="1">
        <v>37408</v>
      </c>
      <c r="B39" s="25">
        <f t="shared" si="0"/>
        <v>3.8638666666666661E-2</v>
      </c>
      <c r="C39" s="22">
        <v>3.8638666666666661</v>
      </c>
      <c r="D39" s="23"/>
      <c r="E39" s="25"/>
      <c r="F39" s="13">
        <v>3.3</v>
      </c>
      <c r="G39" s="13"/>
      <c r="N39" s="50"/>
      <c r="O39" s="50"/>
      <c r="P39" s="9"/>
      <c r="Q39" s="14"/>
      <c r="R39" s="14"/>
    </row>
    <row r="40" spans="1:18" ht="12.5" x14ac:dyDescent="0.25">
      <c r="A40" s="1">
        <v>37438</v>
      </c>
      <c r="B40" s="25">
        <f t="shared" si="0"/>
        <v>4.049733333333333E-2</v>
      </c>
      <c r="C40" s="22">
        <v>4.0497333333333332</v>
      </c>
      <c r="D40" s="23"/>
      <c r="E40" s="25"/>
      <c r="F40" s="13"/>
      <c r="G40" s="13"/>
      <c r="N40" s="50"/>
      <c r="O40" s="50"/>
      <c r="P40" s="9"/>
      <c r="Q40" s="14"/>
      <c r="R40" s="14"/>
    </row>
    <row r="41" spans="1:18" ht="12.5" x14ac:dyDescent="0.25">
      <c r="A41" s="1">
        <v>37469</v>
      </c>
      <c r="B41" s="25">
        <f t="shared" si="0"/>
        <v>4.1629333333333331E-2</v>
      </c>
      <c r="C41" s="22">
        <v>4.1629333333333332</v>
      </c>
      <c r="D41" s="23"/>
      <c r="E41" s="25"/>
      <c r="F41" s="13"/>
      <c r="G41" s="13"/>
      <c r="N41" s="50"/>
      <c r="O41" s="50"/>
      <c r="P41" s="9"/>
      <c r="Q41" s="14"/>
      <c r="R41" s="14"/>
    </row>
    <row r="42" spans="1:18" ht="12.5" x14ac:dyDescent="0.25">
      <c r="A42" s="1">
        <v>37500</v>
      </c>
      <c r="B42" s="25">
        <f t="shared" si="0"/>
        <v>4.1870999999999992E-2</v>
      </c>
      <c r="C42" s="22">
        <v>4.1870999999999992</v>
      </c>
      <c r="D42" s="23"/>
      <c r="E42" s="25">
        <f t="shared" ref="E42:E70" si="1">F42/100</f>
        <v>1.8395999999999999E-2</v>
      </c>
      <c r="F42" s="13">
        <v>1.8395999999999999</v>
      </c>
      <c r="G42" s="13"/>
      <c r="H42" s="5">
        <f>F42-C42</f>
        <v>-2.3474999999999993</v>
      </c>
      <c r="N42" s="50"/>
      <c r="O42" s="50"/>
      <c r="P42" s="9"/>
      <c r="Q42" s="14"/>
      <c r="R42" s="14"/>
    </row>
    <row r="43" spans="1:18" ht="12.5" x14ac:dyDescent="0.25">
      <c r="A43" s="1">
        <v>37530</v>
      </c>
      <c r="B43" s="25">
        <f t="shared" si="0"/>
        <v>4.1393999999999986E-2</v>
      </c>
      <c r="C43" s="22">
        <v>4.1393999999999984</v>
      </c>
      <c r="D43" s="23"/>
      <c r="E43" s="25">
        <f t="shared" si="1"/>
        <v>2.0888999999999998E-2</v>
      </c>
      <c r="F43" s="13">
        <v>2.0888999999999998</v>
      </c>
      <c r="G43" s="13"/>
      <c r="H43" s="5">
        <f t="shared" ref="H43:H106" si="2">F43-C43</f>
        <v>-2.0504999999999987</v>
      </c>
      <c r="N43" s="50"/>
      <c r="O43" s="50"/>
      <c r="P43" s="9"/>
      <c r="Q43" s="14"/>
      <c r="R43" s="14"/>
    </row>
    <row r="44" spans="1:18" ht="12.5" x14ac:dyDescent="0.25">
      <c r="A44" s="1">
        <v>37561</v>
      </c>
      <c r="B44" s="25">
        <f t="shared" si="0"/>
        <v>4.0607333333333336E-2</v>
      </c>
      <c r="C44" s="22">
        <v>4.0607333333333333</v>
      </c>
      <c r="D44" s="23"/>
      <c r="E44" s="25">
        <f t="shared" si="1"/>
        <v>2.2027999999999999E-2</v>
      </c>
      <c r="F44" s="13">
        <v>2.2027999999999999</v>
      </c>
      <c r="G44" s="13"/>
      <c r="H44" s="5">
        <f t="shared" si="2"/>
        <v>-1.8579333333333334</v>
      </c>
      <c r="N44" s="50"/>
      <c r="O44" s="50"/>
      <c r="P44" s="9"/>
      <c r="Q44" s="14"/>
      <c r="R44" s="14"/>
    </row>
    <row r="45" spans="1:18" ht="12.5" x14ac:dyDescent="0.25">
      <c r="A45" s="1">
        <v>37591</v>
      </c>
      <c r="B45" s="25">
        <f t="shared" si="0"/>
        <v>3.9823333333333336E-2</v>
      </c>
      <c r="C45" s="22">
        <v>3.9823333333333335</v>
      </c>
      <c r="D45" s="23"/>
      <c r="E45" s="25">
        <f t="shared" si="1"/>
        <v>2.2098E-2</v>
      </c>
      <c r="F45" s="13">
        <v>2.2098</v>
      </c>
      <c r="G45" s="13"/>
      <c r="H45" s="5">
        <f t="shared" si="2"/>
        <v>-1.7725333333333335</v>
      </c>
      <c r="N45" s="50"/>
      <c r="O45" s="50"/>
      <c r="P45" s="9"/>
      <c r="Q45" s="14"/>
      <c r="R45" s="14"/>
    </row>
    <row r="46" spans="1:18" ht="12.5" x14ac:dyDescent="0.25">
      <c r="A46" s="1">
        <v>37622</v>
      </c>
      <c r="B46" s="25">
        <f t="shared" si="0"/>
        <v>3.9292999999999995E-2</v>
      </c>
      <c r="C46" s="22">
        <v>3.9292999999999996</v>
      </c>
      <c r="D46" s="23"/>
      <c r="E46" s="25">
        <f t="shared" si="1"/>
        <v>2.1211000000000001E-2</v>
      </c>
      <c r="F46" s="13">
        <v>2.1211000000000002</v>
      </c>
      <c r="G46" s="13"/>
      <c r="H46" s="5">
        <f t="shared" si="2"/>
        <v>-1.8081999999999994</v>
      </c>
      <c r="N46" s="50"/>
      <c r="O46" s="50"/>
      <c r="P46" s="9"/>
      <c r="Q46" s="14"/>
      <c r="R46" s="14"/>
    </row>
    <row r="47" spans="1:18" ht="12.5" x14ac:dyDescent="0.25">
      <c r="A47" s="1">
        <v>37653</v>
      </c>
      <c r="B47" s="25">
        <f t="shared" si="0"/>
        <v>3.9102666666666661E-2</v>
      </c>
      <c r="C47" s="22">
        <v>3.9102666666666663</v>
      </c>
      <c r="D47" s="23"/>
      <c r="E47" s="25">
        <f t="shared" si="1"/>
        <v>1.9819000000000003E-2</v>
      </c>
      <c r="F47" s="13">
        <v>1.9819000000000004</v>
      </c>
      <c r="G47" s="13"/>
      <c r="H47" s="5">
        <f t="shared" si="2"/>
        <v>-1.9283666666666659</v>
      </c>
      <c r="N47" s="50"/>
      <c r="O47" s="50"/>
      <c r="P47" s="9"/>
      <c r="Q47" s="14"/>
      <c r="R47" s="14"/>
    </row>
    <row r="48" spans="1:18" ht="12.5" x14ac:dyDescent="0.25">
      <c r="A48" s="1">
        <v>37681</v>
      </c>
      <c r="B48" s="25">
        <f t="shared" si="0"/>
        <v>3.9040999999999999E-2</v>
      </c>
      <c r="C48" s="22">
        <v>3.9041000000000001</v>
      </c>
      <c r="D48" s="23"/>
      <c r="E48" s="25">
        <f t="shared" si="1"/>
        <v>1.9675999999999999E-2</v>
      </c>
      <c r="F48" s="13">
        <v>1.9676</v>
      </c>
      <c r="G48" s="13"/>
      <c r="H48" s="5">
        <f t="shared" si="2"/>
        <v>-1.9365000000000001</v>
      </c>
      <c r="N48" s="50"/>
      <c r="O48" s="50"/>
      <c r="P48" s="9"/>
      <c r="Q48" s="14"/>
      <c r="R48" s="14"/>
    </row>
    <row r="49" spans="1:18" ht="12.5" x14ac:dyDescent="0.25">
      <c r="A49" s="1">
        <v>37712</v>
      </c>
      <c r="B49" s="25">
        <f t="shared" si="0"/>
        <v>3.8810999999999998E-2</v>
      </c>
      <c r="C49" s="22">
        <v>3.8811</v>
      </c>
      <c r="D49" s="23"/>
      <c r="E49" s="25">
        <f t="shared" si="1"/>
        <v>2.0750999999999999E-2</v>
      </c>
      <c r="F49" s="13">
        <v>2.0750999999999999</v>
      </c>
      <c r="G49" s="13"/>
      <c r="H49" s="5">
        <f t="shared" si="2"/>
        <v>-1.806</v>
      </c>
      <c r="N49" s="50"/>
      <c r="O49" s="50"/>
      <c r="P49" s="9"/>
      <c r="Q49" s="14"/>
      <c r="R49" s="14"/>
    </row>
    <row r="50" spans="1:18" ht="12.5" x14ac:dyDescent="0.25">
      <c r="A50" s="1">
        <v>37742</v>
      </c>
      <c r="B50" s="25">
        <f t="shared" si="0"/>
        <v>3.8329000000000002E-2</v>
      </c>
      <c r="C50" s="22">
        <v>3.8329</v>
      </c>
      <c r="D50" s="23"/>
      <c r="E50" s="25">
        <f t="shared" si="1"/>
        <v>2.1991999999999998E-2</v>
      </c>
      <c r="F50" s="13">
        <v>2.1991999999999998</v>
      </c>
      <c r="G50" s="13"/>
      <c r="H50" s="5">
        <f t="shared" si="2"/>
        <v>-1.6337000000000002</v>
      </c>
      <c r="N50" s="50"/>
      <c r="O50" s="50"/>
      <c r="P50" s="9"/>
      <c r="Q50" s="14"/>
      <c r="R50" s="14"/>
    </row>
    <row r="51" spans="1:18" ht="12.5" x14ac:dyDescent="0.25">
      <c r="A51" s="1">
        <v>37773</v>
      </c>
      <c r="B51" s="25">
        <f t="shared" si="0"/>
        <v>3.7828999999999995E-2</v>
      </c>
      <c r="C51" s="22">
        <v>3.7828999999999993</v>
      </c>
      <c r="D51" s="23"/>
      <c r="E51" s="25">
        <f t="shared" si="1"/>
        <v>2.3132000000000007E-2</v>
      </c>
      <c r="F51" s="13">
        <v>2.3132000000000006</v>
      </c>
      <c r="G51" s="13"/>
      <c r="H51" s="5">
        <f t="shared" si="2"/>
        <v>-1.4696999999999987</v>
      </c>
      <c r="N51" s="50"/>
      <c r="O51" s="50"/>
      <c r="P51" s="9"/>
      <c r="Q51" s="14"/>
      <c r="R51" s="14"/>
    </row>
    <row r="52" spans="1:18" ht="12.5" x14ac:dyDescent="0.25">
      <c r="A52" s="1">
        <v>37803</v>
      </c>
      <c r="B52" s="25">
        <f t="shared" si="0"/>
        <v>3.7469999999999996E-2</v>
      </c>
      <c r="C52" s="22">
        <v>3.7469999999999999</v>
      </c>
      <c r="D52" s="23"/>
      <c r="E52" s="25">
        <f t="shared" si="1"/>
        <v>2.3738000000000002E-2</v>
      </c>
      <c r="F52" s="13">
        <v>2.3738000000000001</v>
      </c>
      <c r="G52" s="13"/>
      <c r="H52" s="5">
        <f t="shared" si="2"/>
        <v>-1.3731999999999998</v>
      </c>
      <c r="N52" s="50"/>
      <c r="O52" s="50"/>
      <c r="P52" s="9"/>
      <c r="Q52" s="14"/>
      <c r="R52" s="14"/>
    </row>
    <row r="53" spans="1:18" ht="12.5" x14ac:dyDescent="0.25">
      <c r="A53" s="1">
        <v>37834</v>
      </c>
      <c r="B53" s="25">
        <f t="shared" si="0"/>
        <v>3.7267999999999996E-2</v>
      </c>
      <c r="C53" s="22">
        <v>3.7267999999999994</v>
      </c>
      <c r="D53" s="23"/>
      <c r="E53" s="25">
        <f t="shared" si="1"/>
        <v>2.3727999999999999E-2</v>
      </c>
      <c r="F53" s="13">
        <v>2.3727999999999998</v>
      </c>
      <c r="G53" s="13"/>
      <c r="H53" s="5">
        <f t="shared" si="2"/>
        <v>-1.3539999999999996</v>
      </c>
      <c r="N53" s="50"/>
      <c r="O53" s="50"/>
      <c r="P53" s="9"/>
      <c r="Q53" s="14"/>
      <c r="R53" s="14"/>
    </row>
    <row r="54" spans="1:18" ht="12.5" x14ac:dyDescent="0.25">
      <c r="A54" s="1">
        <v>37865</v>
      </c>
      <c r="B54" s="25">
        <f t="shared" si="0"/>
        <v>3.7325999999999998E-2</v>
      </c>
      <c r="C54" s="22">
        <v>3.7326000000000001</v>
      </c>
      <c r="D54" s="23"/>
      <c r="E54" s="25">
        <f t="shared" si="1"/>
        <v>2.3162000000000002E-2</v>
      </c>
      <c r="F54" s="13">
        <v>2.3162000000000003</v>
      </c>
      <c r="G54" s="13"/>
      <c r="H54" s="5">
        <f t="shared" si="2"/>
        <v>-1.4163999999999999</v>
      </c>
      <c r="N54" s="50"/>
      <c r="O54" s="50"/>
      <c r="P54" s="9"/>
      <c r="Q54" s="14"/>
      <c r="R54" s="14"/>
    </row>
    <row r="55" spans="1:18" ht="12.5" x14ac:dyDescent="0.25">
      <c r="A55" s="1">
        <v>37895</v>
      </c>
      <c r="B55" s="25">
        <f t="shared" si="0"/>
        <v>3.7568000000000004E-2</v>
      </c>
      <c r="C55" s="22">
        <v>3.7568000000000001</v>
      </c>
      <c r="D55" s="23"/>
      <c r="E55" s="25">
        <f t="shared" si="1"/>
        <v>2.2572000000000005E-2</v>
      </c>
      <c r="F55" s="13">
        <v>2.2572000000000005</v>
      </c>
      <c r="G55" s="13"/>
      <c r="H55" s="5">
        <f t="shared" si="2"/>
        <v>-1.4995999999999996</v>
      </c>
      <c r="N55" s="50"/>
      <c r="O55" s="50"/>
      <c r="P55" s="9"/>
      <c r="Q55" s="14"/>
      <c r="R55" s="14"/>
    </row>
    <row r="56" spans="1:18" ht="12.5" x14ac:dyDescent="0.25">
      <c r="A56" s="1">
        <v>37926</v>
      </c>
      <c r="B56" s="25">
        <f t="shared" si="0"/>
        <v>3.7906000000000002E-2</v>
      </c>
      <c r="C56" s="22">
        <v>3.7906</v>
      </c>
      <c r="D56" s="23"/>
      <c r="E56" s="25">
        <f t="shared" si="1"/>
        <v>2.2350000000000002E-2</v>
      </c>
      <c r="F56" s="13">
        <v>2.2350000000000003</v>
      </c>
      <c r="G56" s="13"/>
      <c r="H56" s="5">
        <f t="shared" si="2"/>
        <v>-1.5555999999999996</v>
      </c>
      <c r="N56" s="50"/>
      <c r="O56" s="50"/>
      <c r="P56" s="9"/>
      <c r="Q56" s="14"/>
      <c r="R56" s="14"/>
    </row>
    <row r="57" spans="1:18" ht="12.5" x14ac:dyDescent="0.25">
      <c r="A57" s="1">
        <v>37956</v>
      </c>
      <c r="B57" s="25">
        <f t="shared" si="0"/>
        <v>3.8027000000000005E-2</v>
      </c>
      <c r="C57" s="22">
        <v>3.8027000000000002</v>
      </c>
      <c r="D57" s="23"/>
      <c r="E57" s="25">
        <f t="shared" si="1"/>
        <v>2.2599000000000001E-2</v>
      </c>
      <c r="F57" s="13">
        <v>2.2599</v>
      </c>
      <c r="G57" s="13"/>
      <c r="H57" s="5">
        <f t="shared" si="2"/>
        <v>-1.5428000000000002</v>
      </c>
      <c r="N57" s="50"/>
      <c r="O57" s="50"/>
      <c r="P57" s="9"/>
      <c r="Q57" s="14"/>
      <c r="R57" s="14"/>
    </row>
    <row r="58" spans="1:18" ht="12.5" x14ac:dyDescent="0.25">
      <c r="A58" s="1">
        <v>37987</v>
      </c>
      <c r="B58" s="25">
        <f t="shared" si="0"/>
        <v>3.7751E-2</v>
      </c>
      <c r="C58" s="22">
        <v>3.7751000000000001</v>
      </c>
      <c r="D58" s="23"/>
      <c r="E58" s="25">
        <f t="shared" si="1"/>
        <v>2.3294000000000002E-2</v>
      </c>
      <c r="F58" s="13">
        <v>2.3294000000000001</v>
      </c>
      <c r="G58" s="13"/>
      <c r="H58" s="5">
        <f t="shared" si="2"/>
        <v>-1.4457</v>
      </c>
      <c r="N58" s="50"/>
      <c r="O58" s="50"/>
      <c r="P58" s="9"/>
      <c r="Q58" s="49"/>
      <c r="R58" s="49"/>
    </row>
    <row r="59" spans="1:18" ht="12.5" x14ac:dyDescent="0.25">
      <c r="A59" s="1">
        <v>38018</v>
      </c>
      <c r="B59" s="25">
        <f t="shared" si="0"/>
        <v>3.7118999999999992E-2</v>
      </c>
      <c r="C59" s="22">
        <v>3.7118999999999995</v>
      </c>
      <c r="D59" s="23"/>
      <c r="E59" s="25">
        <f t="shared" si="1"/>
        <v>2.4210000000000002E-2</v>
      </c>
      <c r="F59" s="13">
        <v>2.4210000000000003</v>
      </c>
      <c r="G59" s="13"/>
      <c r="H59" s="5">
        <f t="shared" si="2"/>
        <v>-1.2908999999999993</v>
      </c>
      <c r="N59" s="50"/>
      <c r="O59" s="50"/>
      <c r="P59" s="49"/>
      <c r="Q59" s="49"/>
      <c r="R59" s="49"/>
    </row>
    <row r="60" spans="1:18" ht="12.5" x14ac:dyDescent="0.25">
      <c r="A60" s="1">
        <v>38047</v>
      </c>
      <c r="B60" s="25">
        <f t="shared" si="0"/>
        <v>3.6308999999999994E-2</v>
      </c>
      <c r="C60" s="22">
        <v>3.6308999999999996</v>
      </c>
      <c r="D60" s="23"/>
      <c r="E60" s="25">
        <f t="shared" si="1"/>
        <v>2.5174999999999999E-2</v>
      </c>
      <c r="F60" s="13">
        <v>2.5175000000000001</v>
      </c>
      <c r="G60" s="13"/>
      <c r="H60" s="5">
        <f t="shared" si="2"/>
        <v>-1.1133999999999995</v>
      </c>
      <c r="N60" s="50"/>
      <c r="O60" s="50"/>
      <c r="P60" s="49"/>
      <c r="Q60" s="49"/>
      <c r="R60" s="49"/>
    </row>
    <row r="61" spans="1:18" ht="12.5" x14ac:dyDescent="0.25">
      <c r="A61" s="1">
        <v>38078</v>
      </c>
      <c r="B61" s="25">
        <f t="shared" si="0"/>
        <v>3.5733000000000008E-2</v>
      </c>
      <c r="C61" s="22">
        <v>3.5733000000000006</v>
      </c>
      <c r="D61" s="23"/>
      <c r="E61" s="25">
        <f t="shared" si="1"/>
        <v>2.5901999999999998E-2</v>
      </c>
      <c r="F61" s="13">
        <v>2.5901999999999998</v>
      </c>
      <c r="G61" s="13"/>
      <c r="H61" s="5">
        <f t="shared" si="2"/>
        <v>-0.98310000000000075</v>
      </c>
      <c r="N61" s="50"/>
      <c r="O61" s="50"/>
      <c r="P61" s="49"/>
      <c r="Q61" s="49"/>
      <c r="R61" s="49"/>
    </row>
    <row r="62" spans="1:18" ht="12.5" x14ac:dyDescent="0.25">
      <c r="A62" s="1">
        <v>38108</v>
      </c>
      <c r="B62" s="25">
        <f t="shared" si="0"/>
        <v>3.5457000000000002E-2</v>
      </c>
      <c r="C62" s="22">
        <v>3.5457000000000001</v>
      </c>
      <c r="D62" s="23"/>
      <c r="E62" s="25">
        <f t="shared" si="1"/>
        <v>2.6225000000000002E-2</v>
      </c>
      <c r="F62" s="13">
        <v>2.6225000000000001</v>
      </c>
      <c r="G62" s="13"/>
      <c r="H62" s="5">
        <f t="shared" si="2"/>
        <v>-0.92320000000000002</v>
      </c>
      <c r="N62" s="50"/>
      <c r="O62" s="50"/>
      <c r="P62" s="49"/>
      <c r="Q62" s="49"/>
      <c r="R62" s="49"/>
    </row>
    <row r="63" spans="1:18" ht="12.5" x14ac:dyDescent="0.25">
      <c r="A63" s="1">
        <v>38139</v>
      </c>
      <c r="B63" s="25">
        <f t="shared" si="0"/>
        <v>3.5210999999999999E-2</v>
      </c>
      <c r="C63" s="22">
        <v>3.5210999999999997</v>
      </c>
      <c r="D63" s="23"/>
      <c r="E63" s="25">
        <f t="shared" si="1"/>
        <v>2.6123000000000004E-2</v>
      </c>
      <c r="F63" s="13">
        <v>2.6123000000000003</v>
      </c>
      <c r="G63" s="13"/>
      <c r="H63" s="5">
        <f t="shared" si="2"/>
        <v>-0.90879999999999939</v>
      </c>
      <c r="N63" s="50"/>
      <c r="O63" s="50"/>
      <c r="P63" s="49"/>
      <c r="Q63" s="49"/>
      <c r="R63" s="49"/>
    </row>
    <row r="64" spans="1:18" ht="12.5" x14ac:dyDescent="0.25">
      <c r="A64" s="1">
        <v>38169</v>
      </c>
      <c r="B64" s="25">
        <f t="shared" si="0"/>
        <v>3.4879E-2</v>
      </c>
      <c r="C64" s="22">
        <v>3.4878999999999998</v>
      </c>
      <c r="D64" s="23"/>
      <c r="E64" s="25">
        <f t="shared" si="1"/>
        <v>2.5604000000000002E-2</v>
      </c>
      <c r="F64" s="13">
        <v>2.5604</v>
      </c>
      <c r="G64" s="13"/>
      <c r="H64" s="5">
        <f t="shared" si="2"/>
        <v>-0.92749999999999977</v>
      </c>
      <c r="N64" s="50"/>
      <c r="O64" s="50"/>
      <c r="P64" s="49"/>
      <c r="Q64" s="49"/>
      <c r="R64" s="49"/>
    </row>
    <row r="65" spans="1:18" ht="12.5" x14ac:dyDescent="0.25">
      <c r="A65" s="1">
        <v>38200</v>
      </c>
      <c r="B65" s="25">
        <f t="shared" si="0"/>
        <v>3.4583207520687741E-2</v>
      </c>
      <c r="C65" s="22">
        <v>3.458320752068774</v>
      </c>
      <c r="D65" s="23"/>
      <c r="E65" s="25">
        <f t="shared" si="1"/>
        <v>2.4670660378841466E-2</v>
      </c>
      <c r="F65" s="13">
        <v>2.4670660378841465</v>
      </c>
      <c r="G65" s="13"/>
      <c r="H65" s="5">
        <f t="shared" si="2"/>
        <v>-0.99125471418462752</v>
      </c>
      <c r="N65" s="49"/>
      <c r="O65" s="49"/>
      <c r="P65" s="49"/>
      <c r="Q65" s="49"/>
      <c r="R65" s="49"/>
    </row>
    <row r="66" spans="1:18" ht="12.5" x14ac:dyDescent="0.25">
      <c r="A66" s="1">
        <v>38231</v>
      </c>
      <c r="B66" s="25">
        <f t="shared" si="0"/>
        <v>3.4372042662066143E-2</v>
      </c>
      <c r="C66" s="22">
        <v>3.437204266206614</v>
      </c>
      <c r="D66" s="23"/>
      <c r="E66" s="25">
        <f t="shared" si="1"/>
        <v>2.3246815295134792E-2</v>
      </c>
      <c r="F66" s="13">
        <v>2.3246815295134793</v>
      </c>
      <c r="G66" s="13"/>
      <c r="H66" s="5">
        <f t="shared" si="2"/>
        <v>-1.1125227366931347</v>
      </c>
      <c r="N66" s="49"/>
      <c r="O66" s="49"/>
      <c r="P66" s="49"/>
      <c r="Q66" s="49"/>
      <c r="R66" s="49"/>
    </row>
    <row r="67" spans="1:18" ht="10.5" x14ac:dyDescent="0.25">
      <c r="A67" s="1">
        <v>38261</v>
      </c>
      <c r="B67" s="25">
        <f t="shared" si="0"/>
        <v>3.4118999999999997E-2</v>
      </c>
      <c r="C67" s="22">
        <v>3.4118999999999997</v>
      </c>
      <c r="D67" s="23"/>
      <c r="E67" s="25">
        <f t="shared" si="1"/>
        <v>2.1645999999999995E-2</v>
      </c>
      <c r="F67" s="13">
        <v>2.1645999999999996</v>
      </c>
      <c r="G67" s="13"/>
      <c r="H67" s="5">
        <f t="shared" si="2"/>
        <v>-1.2473000000000001</v>
      </c>
    </row>
    <row r="68" spans="1:18" ht="10.5" x14ac:dyDescent="0.25">
      <c r="A68" s="1">
        <v>38292</v>
      </c>
      <c r="B68" s="25">
        <f t="shared" si="0"/>
        <v>3.3527846184632039E-2</v>
      </c>
      <c r="C68" s="22">
        <v>3.352784618463204</v>
      </c>
      <c r="D68" s="23"/>
      <c r="E68" s="25">
        <f t="shared" si="1"/>
        <v>2.0164257564652024E-2</v>
      </c>
      <c r="F68" s="13">
        <v>2.0164257564652024</v>
      </c>
      <c r="G68" s="13"/>
      <c r="H68" s="5">
        <f t="shared" si="2"/>
        <v>-1.3363588619980016</v>
      </c>
    </row>
    <row r="69" spans="1:18" ht="10.5" x14ac:dyDescent="0.25">
      <c r="A69" s="1">
        <v>38322</v>
      </c>
      <c r="B69" s="25">
        <f t="shared" si="0"/>
        <v>3.2317395805826037E-2</v>
      </c>
      <c r="C69" s="22">
        <v>3.2317395805826039</v>
      </c>
      <c r="D69" s="23"/>
      <c r="E69" s="25">
        <f t="shared" si="1"/>
        <v>1.9372628715760908E-2</v>
      </c>
      <c r="F69" s="13">
        <v>1.9372628715760907</v>
      </c>
      <c r="G69" s="13"/>
      <c r="H69" s="5">
        <f t="shared" si="2"/>
        <v>-1.2944767090065132</v>
      </c>
    </row>
    <row r="70" spans="1:18" ht="10.5" x14ac:dyDescent="0.25">
      <c r="A70" s="1">
        <v>38353</v>
      </c>
      <c r="B70" s="25">
        <f t="shared" si="0"/>
        <v>3.0570987818974795E-2</v>
      </c>
      <c r="C70" s="22">
        <v>3.0570987818974795</v>
      </c>
      <c r="D70" s="23"/>
      <c r="E70" s="25">
        <f t="shared" si="1"/>
        <v>1.9472419385032781E-2</v>
      </c>
      <c r="F70" s="13">
        <v>1.947241938503278</v>
      </c>
      <c r="G70" s="13"/>
      <c r="H70" s="5">
        <f t="shared" si="2"/>
        <v>-1.1098568433942015</v>
      </c>
    </row>
    <row r="71" spans="1:18" ht="10.5" x14ac:dyDescent="0.25">
      <c r="A71" s="1">
        <v>38384</v>
      </c>
      <c r="B71" s="25">
        <f t="shared" ref="B71:B108" si="3">C71/100</f>
        <v>2.8510057972979203E-2</v>
      </c>
      <c r="C71" s="22">
        <v>2.8510057972979204</v>
      </c>
      <c r="D71" s="23"/>
      <c r="E71" s="25">
        <f t="shared" ref="E71:E108" si="4">F71/100</f>
        <v>2.0284078492505839E-2</v>
      </c>
      <c r="F71" s="13">
        <v>2.0284078492505837</v>
      </c>
      <c r="G71" s="13"/>
      <c r="H71" s="5">
        <f t="shared" si="2"/>
        <v>-0.82259794804733666</v>
      </c>
    </row>
    <row r="72" spans="1:18" ht="10.5" x14ac:dyDescent="0.25">
      <c r="A72" s="1">
        <v>38412</v>
      </c>
      <c r="B72" s="25">
        <f t="shared" si="3"/>
        <v>2.652334398218768E-2</v>
      </c>
      <c r="C72" s="22">
        <v>2.6523343982187679</v>
      </c>
      <c r="D72" s="23"/>
      <c r="E72" s="25">
        <f t="shared" si="4"/>
        <v>2.1677539229048571E-2</v>
      </c>
      <c r="F72" s="13">
        <v>2.1677539229048572</v>
      </c>
      <c r="G72" s="13"/>
      <c r="H72" s="5">
        <f t="shared" si="2"/>
        <v>-0.48458047531391069</v>
      </c>
    </row>
    <row r="73" spans="1:18" ht="10.5" x14ac:dyDescent="0.25">
      <c r="A73" s="1">
        <v>38443</v>
      </c>
      <c r="B73" s="25">
        <f t="shared" si="3"/>
        <v>2.4953656233943446E-2</v>
      </c>
      <c r="C73" s="22">
        <v>2.4953656233943446</v>
      </c>
      <c r="D73" s="23"/>
      <c r="E73" s="25">
        <f t="shared" si="4"/>
        <v>2.3259668118281313E-2</v>
      </c>
      <c r="F73" s="13">
        <v>2.3259668118281311</v>
      </c>
      <c r="G73" s="13"/>
      <c r="H73" s="5">
        <f t="shared" si="2"/>
        <v>-0.1693988115662135</v>
      </c>
    </row>
    <row r="74" spans="1:18" ht="10.5" x14ac:dyDescent="0.25">
      <c r="A74" s="1">
        <v>38473</v>
      </c>
      <c r="B74" s="25">
        <f t="shared" si="3"/>
        <v>2.400755654056292E-2</v>
      </c>
      <c r="C74" s="22">
        <v>2.400755654056292</v>
      </c>
      <c r="D74" s="23"/>
      <c r="E74" s="25">
        <f t="shared" si="4"/>
        <v>2.461665368246202E-2</v>
      </c>
      <c r="F74" s="13">
        <v>2.461665368246202</v>
      </c>
      <c r="G74" s="13"/>
      <c r="H74" s="5">
        <f t="shared" si="2"/>
        <v>6.090971418990998E-2</v>
      </c>
    </row>
    <row r="75" spans="1:18" ht="10.5" x14ac:dyDescent="0.25">
      <c r="A75" s="1">
        <v>38504</v>
      </c>
      <c r="B75" s="25">
        <f t="shared" si="3"/>
        <v>2.3737265871883226E-2</v>
      </c>
      <c r="C75" s="22">
        <v>2.3737265871883224</v>
      </c>
      <c r="D75" s="23"/>
      <c r="E75" s="25">
        <f t="shared" si="4"/>
        <v>2.5543198284986329E-2</v>
      </c>
      <c r="F75" s="13">
        <v>2.5543198284986328</v>
      </c>
      <c r="G75" s="13"/>
      <c r="H75" s="5">
        <f t="shared" si="2"/>
        <v>0.1805932413103104</v>
      </c>
    </row>
    <row r="76" spans="1:18" ht="10.5" x14ac:dyDescent="0.25">
      <c r="A76" s="1">
        <v>38534</v>
      </c>
      <c r="B76" s="25">
        <f t="shared" si="3"/>
        <v>2.3668033327677036E-2</v>
      </c>
      <c r="C76" s="22">
        <v>2.3668033327677036</v>
      </c>
      <c r="D76" s="23"/>
      <c r="E76" s="25">
        <f t="shared" si="4"/>
        <v>2.5901938119941327E-2</v>
      </c>
      <c r="F76" s="13">
        <v>2.5901938119941326</v>
      </c>
      <c r="G76" s="13"/>
      <c r="H76" s="5">
        <f t="shared" si="2"/>
        <v>0.22339047922642896</v>
      </c>
    </row>
    <row r="77" spans="1:18" ht="10.5" x14ac:dyDescent="0.25">
      <c r="A77" s="1">
        <v>38565</v>
      </c>
      <c r="B77" s="25">
        <f t="shared" si="3"/>
        <v>2.3308249460559899E-2</v>
      </c>
      <c r="C77" s="22">
        <v>2.3308249460559898</v>
      </c>
      <c r="D77" s="23"/>
      <c r="E77" s="25">
        <f t="shared" si="4"/>
        <v>2.5917770021542875E-2</v>
      </c>
      <c r="F77" s="13">
        <v>2.5917770021542874</v>
      </c>
      <c r="G77" s="13"/>
      <c r="H77" s="5">
        <f t="shared" si="2"/>
        <v>0.26095205609829764</v>
      </c>
    </row>
    <row r="78" spans="1:18" ht="10.5" x14ac:dyDescent="0.25">
      <c r="A78" s="1">
        <v>38596</v>
      </c>
      <c r="B78" s="25">
        <f t="shared" si="3"/>
        <v>2.2621167499447422E-2</v>
      </c>
      <c r="C78" s="22">
        <v>2.2621167499447421</v>
      </c>
      <c r="D78" s="23"/>
      <c r="E78" s="25">
        <f t="shared" si="4"/>
        <v>2.5776506091030427E-2</v>
      </c>
      <c r="F78" s="13">
        <v>2.5776506091030429</v>
      </c>
      <c r="G78" s="13"/>
      <c r="H78" s="5">
        <f t="shared" si="2"/>
        <v>0.31553385915830079</v>
      </c>
    </row>
    <row r="79" spans="1:18" ht="10.5" x14ac:dyDescent="0.25">
      <c r="A79" s="1">
        <v>38626</v>
      </c>
      <c r="B79" s="25">
        <f t="shared" si="3"/>
        <v>2.1780314655000906E-2</v>
      </c>
      <c r="C79" s="22">
        <v>2.1780314655000907</v>
      </c>
      <c r="D79" s="23"/>
      <c r="E79" s="25">
        <f t="shared" si="4"/>
        <v>2.5572023262575218E-2</v>
      </c>
      <c r="F79" s="13">
        <v>2.5572023262575216</v>
      </c>
      <c r="G79" s="13"/>
      <c r="H79" s="5">
        <f t="shared" si="2"/>
        <v>0.37917086075743089</v>
      </c>
    </row>
    <row r="80" spans="1:18" ht="10.5" x14ac:dyDescent="0.25">
      <c r="A80" s="1">
        <v>38657</v>
      </c>
      <c r="B80" s="25">
        <f t="shared" si="3"/>
        <v>2.0938122617337122E-2</v>
      </c>
      <c r="C80" s="22">
        <v>2.0938122617337123</v>
      </c>
      <c r="D80" s="23"/>
      <c r="E80" s="25">
        <f t="shared" si="4"/>
        <v>2.5275542489659152E-2</v>
      </c>
      <c r="F80" s="13">
        <v>2.5275542489659153</v>
      </c>
      <c r="G80" s="13"/>
      <c r="H80" s="5">
        <f t="shared" si="2"/>
        <v>0.43374198723220303</v>
      </c>
      <c r="L80" s="27"/>
    </row>
    <row r="81" spans="1:10" ht="10.5" x14ac:dyDescent="0.25">
      <c r="A81" s="1">
        <v>38687</v>
      </c>
      <c r="B81" s="25">
        <f t="shared" si="3"/>
        <v>2.0115197136628144E-2</v>
      </c>
      <c r="C81" s="22">
        <v>2.0115197136628145</v>
      </c>
      <c r="D81" s="23"/>
      <c r="E81" s="25">
        <f t="shared" si="4"/>
        <v>2.4953047792389257E-2</v>
      </c>
      <c r="F81" s="13">
        <v>2.4953047792389258</v>
      </c>
      <c r="G81" s="13"/>
      <c r="H81" s="5">
        <f t="shared" si="2"/>
        <v>0.48378506557611134</v>
      </c>
    </row>
    <row r="82" spans="1:10" ht="10.5" x14ac:dyDescent="0.25">
      <c r="A82" s="1">
        <v>38718</v>
      </c>
      <c r="B82" s="25">
        <f t="shared" si="3"/>
        <v>1.9288610043398203E-2</v>
      </c>
      <c r="C82" s="22">
        <v>1.9288610043398202</v>
      </c>
      <c r="D82" s="23"/>
      <c r="E82" s="25">
        <f t="shared" si="4"/>
        <v>2.453971512536993E-2</v>
      </c>
      <c r="F82" s="13">
        <v>2.453971512536993</v>
      </c>
      <c r="G82" s="13"/>
      <c r="H82" s="5">
        <f t="shared" si="2"/>
        <v>0.52511050819717275</v>
      </c>
    </row>
    <row r="83" spans="1:10" ht="10.5" x14ac:dyDescent="0.25">
      <c r="A83" s="1">
        <v>38749</v>
      </c>
      <c r="B83" s="25">
        <f t="shared" si="3"/>
        <v>1.8478031225776115E-2</v>
      </c>
      <c r="C83" s="22">
        <v>1.8478031225776115</v>
      </c>
      <c r="D83" s="23"/>
      <c r="E83" s="25">
        <f t="shared" si="4"/>
        <v>2.4063213892309837E-2</v>
      </c>
      <c r="F83" s="13">
        <v>2.4063213892309836</v>
      </c>
      <c r="G83" s="13"/>
      <c r="H83" s="5">
        <f t="shared" si="2"/>
        <v>0.55851826665337212</v>
      </c>
    </row>
    <row r="84" spans="1:10" ht="10.5" x14ac:dyDescent="0.25">
      <c r="A84" s="1">
        <v>38777</v>
      </c>
      <c r="B84" s="25">
        <f t="shared" si="3"/>
        <v>1.7800373411169596E-2</v>
      </c>
      <c r="C84" s="22">
        <v>1.7800373411169597</v>
      </c>
      <c r="D84" s="23"/>
      <c r="E84" s="25">
        <f t="shared" si="4"/>
        <v>2.3883954704725291E-2</v>
      </c>
      <c r="F84" s="13">
        <v>2.388395470472529</v>
      </c>
      <c r="G84" s="13"/>
      <c r="H84" s="5">
        <f t="shared" si="2"/>
        <v>0.60835812935556932</v>
      </c>
    </row>
    <row r="85" spans="1:10" ht="10.5" x14ac:dyDescent="0.25">
      <c r="A85" s="1">
        <v>38808</v>
      </c>
      <c r="B85" s="25">
        <f t="shared" si="3"/>
        <v>1.7313635224179069E-2</v>
      </c>
      <c r="C85" s="22">
        <v>1.7313635224179069</v>
      </c>
      <c r="D85" s="23"/>
      <c r="E85" s="25">
        <f t="shared" si="4"/>
        <v>2.4118278921997246E-2</v>
      </c>
      <c r="F85" s="13">
        <v>2.4118278921997245</v>
      </c>
      <c r="G85" s="13"/>
      <c r="H85" s="5">
        <f t="shared" si="2"/>
        <v>0.68046436978181757</v>
      </c>
    </row>
    <row r="86" spans="1:10" ht="10.5" x14ac:dyDescent="0.25">
      <c r="A86" s="1">
        <v>38838</v>
      </c>
      <c r="B86" s="25">
        <f t="shared" si="3"/>
        <v>1.6998785551950012E-2</v>
      </c>
      <c r="C86" s="22">
        <v>1.6998785551950011</v>
      </c>
      <c r="D86" s="23"/>
      <c r="E86" s="25">
        <f t="shared" si="4"/>
        <v>2.4499447252136083E-2</v>
      </c>
      <c r="F86" s="13">
        <v>2.4499447252136082</v>
      </c>
      <c r="G86" s="13"/>
      <c r="H86" s="5">
        <f t="shared" si="2"/>
        <v>0.75006617001860709</v>
      </c>
    </row>
    <row r="87" spans="1:10" ht="10.5" x14ac:dyDescent="0.25">
      <c r="A87" s="1">
        <v>38869</v>
      </c>
      <c r="B87" s="25">
        <f t="shared" si="3"/>
        <v>1.6640238081094102E-2</v>
      </c>
      <c r="C87" s="22">
        <v>1.6640238081094103</v>
      </c>
      <c r="D87" s="23"/>
      <c r="E87" s="25">
        <f t="shared" si="4"/>
        <v>2.4676917017882341E-2</v>
      </c>
      <c r="F87" s="13">
        <v>2.467691701788234</v>
      </c>
      <c r="G87" s="13"/>
      <c r="H87" s="5">
        <f t="shared" si="2"/>
        <v>0.80366789367882374</v>
      </c>
    </row>
    <row r="88" spans="1:10" ht="10.5" x14ac:dyDescent="0.25">
      <c r="A88" s="1">
        <v>38899</v>
      </c>
      <c r="B88" s="25">
        <f t="shared" si="3"/>
        <v>1.6261063844784131E-2</v>
      </c>
      <c r="C88" s="22">
        <v>1.6261063844784129</v>
      </c>
      <c r="D88" s="23"/>
      <c r="E88" s="25">
        <f t="shared" si="4"/>
        <v>2.516672290070765E-2</v>
      </c>
      <c r="F88" s="13">
        <v>2.516672290070765</v>
      </c>
      <c r="G88" s="13"/>
      <c r="H88" s="5">
        <f t="shared" si="2"/>
        <v>0.89056590559235205</v>
      </c>
    </row>
    <row r="89" spans="1:10" ht="10.5" x14ac:dyDescent="0.25">
      <c r="A89" s="1">
        <v>38930</v>
      </c>
      <c r="B89" s="25">
        <f t="shared" si="3"/>
        <v>1.5919347129467694E-2</v>
      </c>
      <c r="C89" s="22">
        <v>1.5919347129467694</v>
      </c>
      <c r="D89" s="23"/>
      <c r="E89" s="25">
        <f t="shared" si="4"/>
        <v>2.6394072690437718E-2</v>
      </c>
      <c r="F89" s="13">
        <v>2.639407269043772</v>
      </c>
      <c r="G89" s="13"/>
      <c r="H89" s="5">
        <f t="shared" si="2"/>
        <v>1.0474725560970026</v>
      </c>
    </row>
    <row r="90" spans="1:10" ht="10.5" x14ac:dyDescent="0.25">
      <c r="A90" s="1">
        <v>38961</v>
      </c>
      <c r="B90" s="25">
        <f t="shared" si="3"/>
        <v>1.5595165988062027E-2</v>
      </c>
      <c r="C90" s="22">
        <v>1.5595165988062027</v>
      </c>
      <c r="D90" s="23"/>
      <c r="E90" s="25">
        <f t="shared" si="4"/>
        <v>2.8089153446806674E-2</v>
      </c>
      <c r="F90" s="13">
        <v>2.8089153446806674</v>
      </c>
      <c r="G90" s="13"/>
      <c r="H90" s="5">
        <f t="shared" si="2"/>
        <v>1.2493987458744646</v>
      </c>
    </row>
    <row r="91" spans="1:10" ht="10.5" x14ac:dyDescent="0.25">
      <c r="A91" s="1">
        <v>38991</v>
      </c>
      <c r="B91" s="25">
        <f t="shared" si="3"/>
        <v>1.5133932544825555E-2</v>
      </c>
      <c r="C91" s="22">
        <v>1.5133932544825555</v>
      </c>
      <c r="D91" s="23"/>
      <c r="E91" s="25">
        <f t="shared" si="4"/>
        <v>2.956579907659183E-2</v>
      </c>
      <c r="F91" s="13">
        <v>2.956579907659183</v>
      </c>
      <c r="G91" s="13"/>
      <c r="H91" s="5">
        <f t="shared" si="2"/>
        <v>1.4431866531766275</v>
      </c>
    </row>
    <row r="92" spans="1:10" ht="10.5" x14ac:dyDescent="0.25">
      <c r="A92" s="1">
        <v>39022</v>
      </c>
      <c r="B92" s="25">
        <f t="shared" si="3"/>
        <v>1.4512335753577315E-2</v>
      </c>
      <c r="C92" s="22">
        <v>1.4512335753577315</v>
      </c>
      <c r="D92" s="23"/>
      <c r="E92" s="25">
        <f t="shared" si="4"/>
        <v>3.0335283803395251E-2</v>
      </c>
      <c r="F92" s="13">
        <v>3.0335283803395252</v>
      </c>
      <c r="G92" s="13"/>
      <c r="H92" s="5">
        <f t="shared" si="2"/>
        <v>1.5822948049817938</v>
      </c>
    </row>
    <row r="93" spans="1:10" ht="10.5" x14ac:dyDescent="0.25">
      <c r="A93" s="1">
        <v>39052</v>
      </c>
      <c r="B93" s="25">
        <f t="shared" si="3"/>
        <v>1.3829308242436878E-2</v>
      </c>
      <c r="C93" s="22">
        <v>1.3829308242436877</v>
      </c>
      <c r="D93" s="22"/>
      <c r="E93" s="25">
        <f t="shared" si="4"/>
        <v>3.0133529502673503E-2</v>
      </c>
      <c r="F93" s="13">
        <v>3.0133529502673504</v>
      </c>
      <c r="G93" s="21"/>
      <c r="H93" s="5">
        <f t="shared" si="2"/>
        <v>1.6304221260236627</v>
      </c>
    </row>
    <row r="94" spans="1:10" ht="10.5" x14ac:dyDescent="0.25">
      <c r="A94" s="1">
        <v>39083</v>
      </c>
      <c r="B94" s="25">
        <f t="shared" si="3"/>
        <v>1.319967840307556E-2</v>
      </c>
      <c r="C94" s="22">
        <v>1.3199678403075561</v>
      </c>
      <c r="D94" s="22"/>
      <c r="E94" s="25">
        <f t="shared" si="4"/>
        <v>2.8942374157161912E-2</v>
      </c>
      <c r="F94" s="13">
        <v>2.8942374157161912</v>
      </c>
      <c r="G94" s="21"/>
      <c r="H94" s="5">
        <f t="shared" si="2"/>
        <v>1.5742695754086351</v>
      </c>
    </row>
    <row r="95" spans="1:10" ht="10.5" x14ac:dyDescent="0.25">
      <c r="A95" s="1">
        <v>39114</v>
      </c>
      <c r="B95" s="25">
        <f t="shared" si="3"/>
        <v>1.2819603416210711E-2</v>
      </c>
      <c r="C95" s="22">
        <v>1.281960341621071</v>
      </c>
      <c r="D95" s="22"/>
      <c r="E95" s="25">
        <f t="shared" si="4"/>
        <v>2.7090214421008892E-2</v>
      </c>
      <c r="F95" s="13">
        <v>2.7090214421008891</v>
      </c>
      <c r="G95" s="21"/>
      <c r="H95" s="5">
        <f t="shared" si="2"/>
        <v>1.4270611004798182</v>
      </c>
      <c r="I95" s="4"/>
      <c r="J95" s="4"/>
    </row>
    <row r="96" spans="1:10" ht="10.5" x14ac:dyDescent="0.25">
      <c r="A96" s="1">
        <v>39142</v>
      </c>
      <c r="B96" s="25">
        <f t="shared" si="3"/>
        <v>1.2866341861964906E-2</v>
      </c>
      <c r="C96" s="22">
        <v>1.2866341861964905</v>
      </c>
      <c r="D96" s="22"/>
      <c r="E96" s="25">
        <f t="shared" si="4"/>
        <v>2.5194784318326065E-2</v>
      </c>
      <c r="F96" s="13">
        <v>2.5194784318326064</v>
      </c>
      <c r="G96" s="21"/>
      <c r="H96" s="5">
        <f t="shared" si="2"/>
        <v>1.2328442456361159</v>
      </c>
    </row>
    <row r="97" spans="1:10" ht="10.5" x14ac:dyDescent="0.25">
      <c r="A97" s="1">
        <v>39173</v>
      </c>
      <c r="B97" s="25">
        <f t="shared" si="3"/>
        <v>1.3178222960247945E-2</v>
      </c>
      <c r="C97" s="22">
        <v>1.3178222960247945</v>
      </c>
      <c r="D97" s="22"/>
      <c r="E97" s="25">
        <f t="shared" si="4"/>
        <v>2.4044648243773347E-2</v>
      </c>
      <c r="F97" s="13">
        <v>2.4044648243773348</v>
      </c>
      <c r="G97" s="21"/>
      <c r="H97" s="5">
        <f t="shared" si="2"/>
        <v>1.0866425283525403</v>
      </c>
    </row>
    <row r="98" spans="1:10" ht="10.5" x14ac:dyDescent="0.25">
      <c r="A98" s="1">
        <v>39203</v>
      </c>
      <c r="B98" s="25">
        <f t="shared" si="3"/>
        <v>1.3688434251710815E-2</v>
      </c>
      <c r="C98" s="22">
        <v>1.3688434251710815</v>
      </c>
      <c r="D98" s="22"/>
      <c r="E98" s="25">
        <f t="shared" si="4"/>
        <v>2.4036108312705116E-2</v>
      </c>
      <c r="F98" s="13">
        <v>2.4036108312705116</v>
      </c>
      <c r="G98" s="21"/>
      <c r="H98" s="5">
        <f t="shared" si="2"/>
        <v>1.0347674060994301</v>
      </c>
    </row>
    <row r="99" spans="1:10" ht="10.5" x14ac:dyDescent="0.25">
      <c r="A99" s="1">
        <v>39234</v>
      </c>
      <c r="B99" s="25">
        <f t="shared" si="3"/>
        <v>1.4162818334149469E-2</v>
      </c>
      <c r="C99" s="22">
        <v>1.416281833414947</v>
      </c>
      <c r="D99" s="22"/>
      <c r="E99" s="25">
        <f t="shared" si="4"/>
        <v>2.4638474842122216E-2</v>
      </c>
      <c r="F99" s="13">
        <v>2.4638474842122218</v>
      </c>
      <c r="G99" s="21"/>
      <c r="H99" s="5">
        <f t="shared" si="2"/>
        <v>1.0475656507972748</v>
      </c>
    </row>
    <row r="100" spans="1:10" ht="10.5" x14ac:dyDescent="0.25">
      <c r="A100" s="1">
        <v>39264</v>
      </c>
      <c r="B100" s="25">
        <f t="shared" si="3"/>
        <v>1.4381653826692764E-2</v>
      </c>
      <c r="C100" s="22">
        <v>1.4381653826692764</v>
      </c>
      <c r="D100" s="22"/>
      <c r="E100" s="25">
        <f t="shared" si="4"/>
        <v>2.4923037193382437E-2</v>
      </c>
      <c r="F100" s="13">
        <v>2.4923037193382438</v>
      </c>
      <c r="G100" s="21"/>
      <c r="H100" s="5">
        <f t="shared" si="2"/>
        <v>1.0541383366689674</v>
      </c>
    </row>
    <row r="101" spans="1:10" ht="10.5" x14ac:dyDescent="0.25">
      <c r="A101" s="1">
        <v>39295</v>
      </c>
      <c r="B101" s="25">
        <f t="shared" si="3"/>
        <v>1.4381553452320521E-2</v>
      </c>
      <c r="C101" s="22">
        <v>1.4381553452320521</v>
      </c>
      <c r="D101" s="22"/>
      <c r="E101" s="25">
        <f t="shared" si="4"/>
        <v>2.4383714932243575E-2</v>
      </c>
      <c r="F101" s="13">
        <v>2.4383714932243574</v>
      </c>
      <c r="G101" s="21"/>
      <c r="H101" s="5">
        <f t="shared" si="2"/>
        <v>1.0002161479923053</v>
      </c>
    </row>
    <row r="102" spans="1:10" ht="10.5" x14ac:dyDescent="0.25">
      <c r="A102" s="1">
        <v>39326</v>
      </c>
      <c r="B102" s="25">
        <f t="shared" si="3"/>
        <v>1.4368651746363785E-2</v>
      </c>
      <c r="C102" s="22">
        <v>1.4368651746363785</v>
      </c>
      <c r="D102" s="22"/>
      <c r="E102" s="25">
        <f t="shared" si="4"/>
        <v>2.3312673744667733E-2</v>
      </c>
      <c r="F102" s="13">
        <v>2.3312673744667731</v>
      </c>
      <c r="G102" s="21"/>
      <c r="H102" s="5">
        <f t="shared" si="2"/>
        <v>0.8944021998303946</v>
      </c>
    </row>
    <row r="103" spans="1:10" ht="10.5" x14ac:dyDescent="0.25">
      <c r="A103" s="1">
        <v>39356</v>
      </c>
      <c r="B103" s="25">
        <f t="shared" si="3"/>
        <v>1.4265075810386316E-2</v>
      </c>
      <c r="C103" s="22">
        <v>1.4265075810386316</v>
      </c>
      <c r="D103" s="22"/>
      <c r="E103" s="25">
        <f t="shared" si="4"/>
        <v>2.2187908950078241E-2</v>
      </c>
      <c r="F103" s="13">
        <v>2.2187908950078241</v>
      </c>
      <c r="G103" s="21"/>
      <c r="H103" s="5">
        <f t="shared" si="2"/>
        <v>0.79228331396919249</v>
      </c>
    </row>
    <row r="104" spans="1:10" ht="10.5" x14ac:dyDescent="0.25">
      <c r="A104" s="1">
        <v>39387</v>
      </c>
      <c r="B104" s="25">
        <f t="shared" si="3"/>
        <v>1.3923601399670107E-2</v>
      </c>
      <c r="C104" s="22">
        <v>1.3923601399670107</v>
      </c>
      <c r="D104" s="22"/>
      <c r="E104" s="25">
        <f t="shared" si="4"/>
        <v>2.1255687069227869E-2</v>
      </c>
      <c r="F104" s="13">
        <v>2.1255687069227869</v>
      </c>
      <c r="G104" s="21"/>
      <c r="H104" s="5">
        <f t="shared" si="2"/>
        <v>0.73320856695577619</v>
      </c>
    </row>
    <row r="105" spans="1:10" ht="10.5" x14ac:dyDescent="0.25">
      <c r="A105" s="1">
        <v>39417</v>
      </c>
      <c r="B105" s="25">
        <f t="shared" si="3"/>
        <v>1.325115326774187E-2</v>
      </c>
      <c r="C105" s="22">
        <v>1.3251153267741871</v>
      </c>
      <c r="D105" s="22"/>
      <c r="E105" s="25">
        <f t="shared" si="4"/>
        <v>2.0632133268345943E-2</v>
      </c>
      <c r="F105" s="13">
        <v>2.0632133268345942</v>
      </c>
      <c r="G105" s="21"/>
      <c r="H105" s="5">
        <f t="shared" si="2"/>
        <v>0.73809800006040716</v>
      </c>
    </row>
    <row r="106" spans="1:10" ht="10.5" x14ac:dyDescent="0.25">
      <c r="A106" s="1">
        <v>39448</v>
      </c>
      <c r="B106" s="25">
        <f t="shared" si="3"/>
        <v>1.2255163837187026E-2</v>
      </c>
      <c r="C106" s="22">
        <v>1.2255163837187026</v>
      </c>
      <c r="D106" s="22"/>
      <c r="E106" s="25">
        <f t="shared" si="4"/>
        <v>2.0560645708465723E-2</v>
      </c>
      <c r="F106" s="13">
        <v>2.0560645708465723</v>
      </c>
      <c r="G106" s="21"/>
      <c r="H106" s="5">
        <f t="shared" si="2"/>
        <v>0.83054818712786971</v>
      </c>
    </row>
    <row r="107" spans="1:10" ht="10.5" x14ac:dyDescent="0.25">
      <c r="A107" s="1">
        <v>39479</v>
      </c>
      <c r="B107" s="25">
        <f t="shared" si="3"/>
        <v>1.1098329009229781E-2</v>
      </c>
      <c r="C107" s="22">
        <v>1.1098329009229781</v>
      </c>
      <c r="D107" s="22"/>
      <c r="E107" s="25">
        <f t="shared" si="4"/>
        <v>2.0954289946653583E-2</v>
      </c>
      <c r="F107" s="13">
        <v>2.0954289946653581</v>
      </c>
      <c r="G107" s="21"/>
      <c r="H107" s="5">
        <f t="shared" ref="H107:H155" si="5">F107-C107</f>
        <v>0.98559609374238</v>
      </c>
    </row>
    <row r="108" spans="1:10" ht="10.5" x14ac:dyDescent="0.25">
      <c r="A108" s="1">
        <v>39508</v>
      </c>
      <c r="B108" s="25">
        <f t="shared" si="3"/>
        <v>1.0173831614908034E-2</v>
      </c>
      <c r="C108" s="22">
        <v>1.0173831614908033</v>
      </c>
      <c r="D108" s="22"/>
      <c r="E108" s="25">
        <f t="shared" si="4"/>
        <v>2.1527518726856279E-2</v>
      </c>
      <c r="F108" s="13">
        <v>2.1527518726856281</v>
      </c>
      <c r="G108" s="21"/>
      <c r="H108" s="5">
        <f t="shared" si="5"/>
        <v>1.1353687111948247</v>
      </c>
    </row>
    <row r="109" spans="1:10" ht="10.5" x14ac:dyDescent="0.25">
      <c r="A109" s="1">
        <v>39539</v>
      </c>
      <c r="B109" s="25">
        <f>C109/100</f>
        <v>9.8446395228243225E-3</v>
      </c>
      <c r="C109" s="22">
        <v>0.98446395228243233</v>
      </c>
      <c r="D109" s="22"/>
      <c r="E109" s="25">
        <f>F109/100</f>
        <v>2.2066394016160128E-2</v>
      </c>
      <c r="F109" s="13">
        <v>2.2066394016160129</v>
      </c>
      <c r="G109" s="21"/>
      <c r="H109" s="5">
        <f t="shared" si="5"/>
        <v>1.2221754493335806</v>
      </c>
    </row>
    <row r="110" spans="1:10" ht="10.5" x14ac:dyDescent="0.25">
      <c r="A110" s="1">
        <v>39569</v>
      </c>
      <c r="B110" s="25">
        <f>C110/100</f>
        <v>1.0172092249332269E-2</v>
      </c>
      <c r="C110" s="22">
        <v>1.017209224933227</v>
      </c>
      <c r="D110" s="22"/>
      <c r="E110" s="25">
        <f>F110/100</f>
        <v>2.2208654085665174E-2</v>
      </c>
      <c r="F110" s="13">
        <v>2.2208654085665174</v>
      </c>
      <c r="G110" s="21"/>
      <c r="H110" s="5">
        <f t="shared" si="5"/>
        <v>1.2036561836332904</v>
      </c>
      <c r="J110" s="16"/>
    </row>
    <row r="111" spans="1:10" ht="10.5" x14ac:dyDescent="0.25">
      <c r="A111" s="1">
        <v>39600</v>
      </c>
      <c r="B111" s="25">
        <f>C111/100</f>
        <v>1.0873395208658527E-2</v>
      </c>
      <c r="C111" s="22">
        <v>1.0873395208658527</v>
      </c>
      <c r="D111" s="22"/>
      <c r="E111" s="25">
        <f>F111/100</f>
        <v>2.1807543715826511E-2</v>
      </c>
      <c r="F111" s="13">
        <v>2.1807543715826512</v>
      </c>
      <c r="G111" s="21"/>
      <c r="H111" s="5">
        <f t="shared" si="5"/>
        <v>1.0934148507167984</v>
      </c>
      <c r="J111" s="16"/>
    </row>
    <row r="112" spans="1:10" ht="10.5" x14ac:dyDescent="0.25">
      <c r="A112" s="1">
        <v>39630</v>
      </c>
      <c r="B112" s="25">
        <f>C112/100</f>
        <v>1.1609944501750669E-2</v>
      </c>
      <c r="C112" s="22">
        <v>1.1609944501750669</v>
      </c>
      <c r="D112" s="22"/>
      <c r="E112" s="25">
        <f>F112/100</f>
        <v>2.0853003041381143E-2</v>
      </c>
      <c r="F112" s="13">
        <v>2.0853003041381144</v>
      </c>
      <c r="G112" s="21"/>
      <c r="H112" s="5">
        <f t="shared" si="5"/>
        <v>0.92430585396304754</v>
      </c>
      <c r="J112" s="17"/>
    </row>
    <row r="113" spans="1:10" ht="10.5" x14ac:dyDescent="0.25">
      <c r="A113" s="1">
        <v>39661</v>
      </c>
      <c r="B113" s="25">
        <f>C113/100</f>
        <v>1.1990178220645535E-2</v>
      </c>
      <c r="C113" s="22">
        <v>1.1990178220645535</v>
      </c>
      <c r="D113" s="22"/>
      <c r="E113" s="25">
        <f>F113/100</f>
        <v>1.9746512015382679E-2</v>
      </c>
      <c r="F113" s="13">
        <v>1.9746512015382678</v>
      </c>
      <c r="G113" s="21"/>
      <c r="H113" s="5">
        <f t="shared" si="5"/>
        <v>0.77563337947371425</v>
      </c>
      <c r="J113" s="17"/>
    </row>
    <row r="114" spans="1:10" ht="10.5" x14ac:dyDescent="0.25">
      <c r="A114" s="1">
        <v>39692</v>
      </c>
      <c r="B114" s="25">
        <f t="shared" ref="B114:B126" si="6">C114/100</f>
        <v>1.2055893268660215E-2</v>
      </c>
      <c r="C114" s="22">
        <v>1.2055893268660216</v>
      </c>
      <c r="D114" s="22"/>
      <c r="E114" s="25">
        <f t="shared" ref="E114:E132" si="7">F114/100</f>
        <v>1.8589082431167903E-2</v>
      </c>
      <c r="F114" s="13">
        <v>1.8589082431167903</v>
      </c>
      <c r="G114" s="21"/>
      <c r="H114" s="5">
        <f t="shared" si="5"/>
        <v>0.65331891625076866</v>
      </c>
      <c r="J114" s="17"/>
    </row>
    <row r="115" spans="1:10" ht="10.5" x14ac:dyDescent="0.25">
      <c r="A115" s="1">
        <v>39722</v>
      </c>
      <c r="B115" s="25">
        <f t="shared" si="6"/>
        <v>1.2072462843782947E-2</v>
      </c>
      <c r="C115" s="22">
        <v>1.2072462843782947</v>
      </c>
      <c r="D115" s="22"/>
      <c r="E115" s="25">
        <f t="shared" si="7"/>
        <v>1.745447158405343E-2</v>
      </c>
      <c r="F115" s="13">
        <v>1.7454471584053428</v>
      </c>
      <c r="G115" s="21"/>
      <c r="H115" s="5">
        <f t="shared" si="5"/>
        <v>0.53820087402704808</v>
      </c>
      <c r="J115" s="17"/>
    </row>
    <row r="116" spans="1:10" ht="10.5" x14ac:dyDescent="0.25">
      <c r="A116" s="1">
        <v>39753</v>
      </c>
      <c r="B116" s="25">
        <f t="shared" si="6"/>
        <v>1.2201239644132564E-2</v>
      </c>
      <c r="C116" s="22">
        <v>1.2201239644132564</v>
      </c>
      <c r="D116" s="22"/>
      <c r="E116" s="25">
        <f t="shared" si="7"/>
        <v>1.6666224420678971E-2</v>
      </c>
      <c r="F116" s="13">
        <v>1.666622442067897</v>
      </c>
      <c r="G116" s="21"/>
      <c r="H116" s="5">
        <f t="shared" si="5"/>
        <v>0.44649847765464057</v>
      </c>
      <c r="J116" s="17"/>
    </row>
    <row r="117" spans="1:10" ht="10.5" x14ac:dyDescent="0.25">
      <c r="A117" s="1">
        <v>39783</v>
      </c>
      <c r="B117" s="25">
        <f t="shared" si="6"/>
        <v>1.2498601433137847E-2</v>
      </c>
      <c r="C117" s="22">
        <v>1.2498601433137846</v>
      </c>
      <c r="D117" s="22"/>
      <c r="E117" s="25">
        <f t="shared" si="7"/>
        <v>1.6573505097196291E-2</v>
      </c>
      <c r="F117" s="13">
        <v>1.6573505097196291</v>
      </c>
      <c r="G117" s="21"/>
      <c r="H117" s="5">
        <f t="shared" si="5"/>
        <v>0.40749036640584446</v>
      </c>
      <c r="J117" s="17"/>
    </row>
    <row r="118" spans="1:10" ht="10.5" x14ac:dyDescent="0.25">
      <c r="A118" s="1">
        <v>39814</v>
      </c>
      <c r="B118" s="25">
        <f t="shared" si="6"/>
        <v>1.2991942156432559E-2</v>
      </c>
      <c r="C118" s="22">
        <v>1.2991942156432559</v>
      </c>
      <c r="D118" s="22"/>
      <c r="E118" s="25">
        <f t="shared" si="7"/>
        <v>1.6990384497041836E-2</v>
      </c>
      <c r="F118" s="13">
        <v>1.6990384497041837</v>
      </c>
      <c r="G118" s="21"/>
      <c r="H118" s="5">
        <f t="shared" si="5"/>
        <v>0.39984423406092784</v>
      </c>
      <c r="J118" s="5"/>
    </row>
    <row r="119" spans="1:10" ht="10.5" x14ac:dyDescent="0.25">
      <c r="A119" s="1">
        <v>39845</v>
      </c>
      <c r="B119" s="25">
        <f t="shared" si="6"/>
        <v>1.3490665305232741E-2</v>
      </c>
      <c r="C119" s="22">
        <v>1.3490665305232741</v>
      </c>
      <c r="D119" s="22"/>
      <c r="E119" s="25">
        <f t="shared" si="7"/>
        <v>1.7620892319524784E-2</v>
      </c>
      <c r="F119" s="13">
        <v>1.7620892319524786</v>
      </c>
      <c r="G119" s="21"/>
      <c r="H119" s="5">
        <f t="shared" si="5"/>
        <v>0.4130227014292045</v>
      </c>
      <c r="J119" s="5"/>
    </row>
    <row r="120" spans="1:10" ht="10.5" x14ac:dyDescent="0.25">
      <c r="A120" s="1">
        <v>39873</v>
      </c>
      <c r="B120" s="25">
        <f t="shared" si="6"/>
        <v>1.3756805136415116E-2</v>
      </c>
      <c r="C120" s="22">
        <v>1.3756805136415116</v>
      </c>
      <c r="D120" s="22"/>
      <c r="E120" s="25">
        <f t="shared" si="7"/>
        <v>1.7992827690598727E-2</v>
      </c>
      <c r="F120" s="13">
        <v>1.7992827690598727</v>
      </c>
      <c r="G120" s="21"/>
      <c r="H120" s="5">
        <f t="shared" si="5"/>
        <v>0.42360225541836116</v>
      </c>
    </row>
    <row r="121" spans="1:10" ht="10.5" x14ac:dyDescent="0.25">
      <c r="A121" s="1">
        <v>39904</v>
      </c>
      <c r="B121" s="25">
        <f t="shared" si="6"/>
        <v>1.373520695851883E-2</v>
      </c>
      <c r="C121" s="22">
        <v>1.3735206958518831</v>
      </c>
      <c r="D121" s="22"/>
      <c r="E121" s="25">
        <f t="shared" si="7"/>
        <v>1.7705602178450741E-2</v>
      </c>
      <c r="F121" s="13">
        <v>1.7705602178450741</v>
      </c>
      <c r="G121" s="21"/>
      <c r="H121" s="5">
        <f t="shared" si="5"/>
        <v>0.39703952199319104</v>
      </c>
    </row>
    <row r="122" spans="1:10" ht="10.5" x14ac:dyDescent="0.25">
      <c r="A122" s="1">
        <v>39934</v>
      </c>
      <c r="B122" s="25">
        <f t="shared" si="6"/>
        <v>1.3546687622372188E-2</v>
      </c>
      <c r="C122" s="22">
        <v>1.3546687622372189</v>
      </c>
      <c r="D122" s="22"/>
      <c r="E122" s="25">
        <f t="shared" si="7"/>
        <v>1.6706582969428497E-2</v>
      </c>
      <c r="F122" s="13">
        <v>1.6706582969428496</v>
      </c>
      <c r="G122" s="21"/>
      <c r="H122" s="5">
        <f t="shared" si="5"/>
        <v>0.31598953470563074</v>
      </c>
    </row>
    <row r="123" spans="1:10" ht="10.5" x14ac:dyDescent="0.25">
      <c r="A123" s="1">
        <v>39965</v>
      </c>
      <c r="B123" s="25">
        <f t="shared" si="6"/>
        <v>1.331714216486931E-2</v>
      </c>
      <c r="C123" s="22">
        <v>1.3317142164869309</v>
      </c>
      <c r="D123" s="22"/>
      <c r="E123" s="25">
        <f t="shared" si="7"/>
        <v>1.5030512429657755E-2</v>
      </c>
      <c r="F123" s="13">
        <v>1.5030512429657754</v>
      </c>
      <c r="G123" s="21"/>
      <c r="H123" s="5">
        <f t="shared" si="5"/>
        <v>0.17133702647884452</v>
      </c>
    </row>
    <row r="124" spans="1:10" ht="10.5" x14ac:dyDescent="0.25">
      <c r="A124" s="1">
        <v>39995</v>
      </c>
      <c r="B124" s="25">
        <f t="shared" si="6"/>
        <v>1.3246415195799272E-2</v>
      </c>
      <c r="C124" s="22">
        <v>1.3246415195799273</v>
      </c>
      <c r="D124" s="22"/>
      <c r="E124" s="25">
        <f t="shared" si="7"/>
        <v>1.2956601970107387E-2</v>
      </c>
      <c r="F124" s="13">
        <v>1.2956601970107386</v>
      </c>
      <c r="G124" s="21"/>
      <c r="H124" s="5">
        <f t="shared" si="5"/>
        <v>-2.8981322569188617E-2</v>
      </c>
    </row>
    <row r="125" spans="1:10" ht="10.5" x14ac:dyDescent="0.25">
      <c r="A125" s="1">
        <v>40026</v>
      </c>
      <c r="B125" s="25">
        <f t="shared" si="6"/>
        <v>1.3377719538978823E-2</v>
      </c>
      <c r="C125" s="22">
        <v>1.3377719538978823</v>
      </c>
      <c r="D125" s="22"/>
      <c r="E125" s="25">
        <f t="shared" si="7"/>
        <v>1.1165935512526252E-2</v>
      </c>
      <c r="F125" s="13">
        <v>1.1165935512526253</v>
      </c>
      <c r="G125" s="21"/>
      <c r="H125" s="5">
        <f t="shared" si="5"/>
        <v>-0.22117840264525701</v>
      </c>
    </row>
    <row r="126" spans="1:10" ht="10.5" x14ac:dyDescent="0.25">
      <c r="A126" s="1">
        <v>40057</v>
      </c>
      <c r="B126" s="25">
        <f t="shared" si="6"/>
        <v>1.3711696273430935E-2</v>
      </c>
      <c r="C126" s="22">
        <v>1.3711696273430936</v>
      </c>
      <c r="D126" s="22"/>
      <c r="E126" s="25">
        <f t="shared" si="7"/>
        <v>1.0081539648340571E-2</v>
      </c>
      <c r="F126" s="13">
        <v>1.0081539648340572</v>
      </c>
      <c r="G126" s="21"/>
      <c r="H126" s="5">
        <f t="shared" si="5"/>
        <v>-0.36301566250903639</v>
      </c>
    </row>
    <row r="127" spans="1:10" ht="10.5" x14ac:dyDescent="0.25">
      <c r="A127" s="1">
        <v>40087</v>
      </c>
      <c r="B127" s="25">
        <f t="shared" ref="B127:B132" si="8">C127/100</f>
        <v>1.4177749111761929E-2</v>
      </c>
      <c r="C127" s="22">
        <v>1.417774911176193</v>
      </c>
      <c r="D127" s="22"/>
      <c r="E127" s="25">
        <f t="shared" si="7"/>
        <v>9.7146960551970796E-3</v>
      </c>
      <c r="F127" s="13">
        <v>0.97146960551970796</v>
      </c>
      <c r="G127" s="21"/>
      <c r="H127" s="5">
        <f t="shared" si="5"/>
        <v>-0.44630530565648507</v>
      </c>
    </row>
    <row r="128" spans="1:10" ht="10.5" x14ac:dyDescent="0.25">
      <c r="A128" s="1">
        <v>40118</v>
      </c>
      <c r="B128" s="25">
        <f t="shared" si="8"/>
        <v>1.4655961891961911E-2</v>
      </c>
      <c r="C128" s="22">
        <v>1.4655961891961911</v>
      </c>
      <c r="D128" s="22"/>
      <c r="E128" s="25">
        <f t="shared" si="7"/>
        <v>9.7727179207116686E-3</v>
      </c>
      <c r="F128" s="13">
        <v>0.97727179207116688</v>
      </c>
      <c r="G128" s="21"/>
      <c r="H128" s="5">
        <f t="shared" si="5"/>
        <v>-0.48832439712502418</v>
      </c>
    </row>
    <row r="129" spans="1:10" ht="10.5" x14ac:dyDescent="0.25">
      <c r="A129" s="1">
        <v>40148</v>
      </c>
      <c r="B129" s="25">
        <f t="shared" si="8"/>
        <v>1.5107009795654502E-2</v>
      </c>
      <c r="C129" s="22">
        <v>1.5107009795654502</v>
      </c>
      <c r="D129" s="22"/>
      <c r="E129" s="25">
        <f t="shared" si="7"/>
        <v>1.0041266979854569E-2</v>
      </c>
      <c r="F129" s="13">
        <v>1.0041266979854568</v>
      </c>
      <c r="G129" s="21"/>
      <c r="H129" s="5">
        <f t="shared" si="5"/>
        <v>-0.5065742815799934</v>
      </c>
    </row>
    <row r="130" spans="1:10" ht="10.5" x14ac:dyDescent="0.25">
      <c r="A130" s="1">
        <v>40179</v>
      </c>
      <c r="B130" s="25">
        <f t="shared" si="8"/>
        <v>1.5450238474373346E-2</v>
      </c>
      <c r="C130" s="22">
        <v>1.5450238474373346</v>
      </c>
      <c r="D130" s="22"/>
      <c r="E130" s="25">
        <f t="shared" si="7"/>
        <v>1.0498233635681049E-2</v>
      </c>
      <c r="F130" s="13">
        <v>1.0498233635681049</v>
      </c>
      <c r="G130" s="21"/>
      <c r="H130" s="5">
        <f t="shared" si="5"/>
        <v>-0.49520048386922966</v>
      </c>
    </row>
    <row r="131" spans="1:10" ht="10.5" x14ac:dyDescent="0.25">
      <c r="A131" s="1">
        <v>40210</v>
      </c>
      <c r="B131" s="25">
        <f t="shared" si="8"/>
        <v>1.5660969495109093E-2</v>
      </c>
      <c r="C131" s="22">
        <v>1.5660969495109094</v>
      </c>
      <c r="D131" s="22"/>
      <c r="E131" s="25">
        <f t="shared" si="7"/>
        <v>1.085704404195907E-2</v>
      </c>
      <c r="F131" s="13">
        <v>1.085704404195907</v>
      </c>
      <c r="G131" s="21"/>
      <c r="H131" s="5">
        <f t="shared" si="5"/>
        <v>-0.48039254531500242</v>
      </c>
    </row>
    <row r="132" spans="1:10" ht="10.5" x14ac:dyDescent="0.25">
      <c r="A132" s="1">
        <v>40238</v>
      </c>
      <c r="B132" s="25">
        <f t="shared" si="8"/>
        <v>1.5868031828951745E-2</v>
      </c>
      <c r="C132" s="22">
        <v>1.5868031828951745</v>
      </c>
      <c r="D132" s="22"/>
      <c r="E132" s="25">
        <f t="shared" si="7"/>
        <v>1.102274633194418E-2</v>
      </c>
      <c r="F132" s="13">
        <v>1.102274633194418</v>
      </c>
      <c r="G132" s="21"/>
      <c r="H132" s="5">
        <f t="shared" si="5"/>
        <v>-0.48452854970075654</v>
      </c>
      <c r="J132" s="6"/>
    </row>
    <row r="133" spans="1:10" ht="10.5" x14ac:dyDescent="0.25">
      <c r="A133" s="1">
        <v>40269</v>
      </c>
      <c r="B133" s="25">
        <f>C133/100</f>
        <v>1.6099138569557758E-2</v>
      </c>
      <c r="C133" s="22">
        <v>1.6099138569557756</v>
      </c>
      <c r="D133" s="22"/>
      <c r="E133" s="25">
        <f t="shared" ref="E133:E143" si="9">F133/100</f>
        <v>1.0957566708453867E-2</v>
      </c>
      <c r="F133" s="13">
        <v>1.0957566708453867</v>
      </c>
      <c r="G133" s="21"/>
      <c r="H133" s="5">
        <f t="shared" si="5"/>
        <v>-0.51415718611038885</v>
      </c>
      <c r="J133" s="6"/>
    </row>
    <row r="134" spans="1:10" ht="10.5" x14ac:dyDescent="0.25">
      <c r="A134" s="1">
        <v>40299</v>
      </c>
      <c r="B134" s="25">
        <f t="shared" ref="B134:B197" si="10">C134/100</f>
        <v>1.6223879296126051E-2</v>
      </c>
      <c r="C134" s="22">
        <v>1.6223879296126049</v>
      </c>
      <c r="D134" s="22"/>
      <c r="E134" s="25">
        <f t="shared" si="9"/>
        <v>1.0620468432198129E-2</v>
      </c>
      <c r="F134" s="13">
        <v>1.0620468432198129</v>
      </c>
      <c r="G134" s="21"/>
      <c r="H134" s="5">
        <f t="shared" si="5"/>
        <v>-0.56034108639279201</v>
      </c>
      <c r="J134" s="6"/>
    </row>
    <row r="135" spans="1:10" ht="10.5" x14ac:dyDescent="0.25">
      <c r="A135" s="1">
        <v>40330</v>
      </c>
      <c r="B135" s="25">
        <f t="shared" si="10"/>
        <v>1.6015042648262881E-2</v>
      </c>
      <c r="C135" s="22">
        <v>1.6015042648262883</v>
      </c>
      <c r="D135" s="22"/>
      <c r="E135" s="25">
        <f t="shared" si="9"/>
        <v>1.0144583061801094E-2</v>
      </c>
      <c r="F135" s="13">
        <v>1.0144583061801093</v>
      </c>
      <c r="G135" s="21"/>
      <c r="H135" s="5">
        <f t="shared" si="5"/>
        <v>-0.58704595864617892</v>
      </c>
      <c r="J135" s="6"/>
    </row>
    <row r="136" spans="1:10" ht="10.5" x14ac:dyDescent="0.25">
      <c r="A136" s="1">
        <v>40360</v>
      </c>
      <c r="B136" s="25">
        <f t="shared" si="10"/>
        <v>1.5636685073054366E-2</v>
      </c>
      <c r="C136" s="22">
        <v>1.5636685073054366</v>
      </c>
      <c r="D136" s="22"/>
      <c r="E136" s="25">
        <f t="shared" si="9"/>
        <v>9.6586111925321336E-3</v>
      </c>
      <c r="F136" s="13">
        <v>0.96586111925321338</v>
      </c>
      <c r="G136" s="21"/>
      <c r="H136" s="5">
        <f t="shared" si="5"/>
        <v>-0.59780738805222322</v>
      </c>
      <c r="J136" s="6"/>
    </row>
    <row r="137" spans="1:10" ht="10.5" x14ac:dyDescent="0.25">
      <c r="A137" s="1">
        <v>40391</v>
      </c>
      <c r="B137" s="25">
        <f t="shared" si="10"/>
        <v>1.5498247188442877E-2</v>
      </c>
      <c r="C137" s="22">
        <v>1.5498247188442877</v>
      </c>
      <c r="D137" s="22"/>
      <c r="E137" s="25">
        <f t="shared" si="9"/>
        <v>9.2551768065686664E-3</v>
      </c>
      <c r="F137" s="13">
        <v>0.92551768065686668</v>
      </c>
      <c r="G137" s="21"/>
      <c r="H137" s="5">
        <f t="shared" si="5"/>
        <v>-0.62430703818742106</v>
      </c>
      <c r="J137" s="6"/>
    </row>
    <row r="138" spans="1:10" ht="10.5" x14ac:dyDescent="0.25">
      <c r="A138" s="1">
        <v>40422</v>
      </c>
      <c r="B138" s="25">
        <f t="shared" si="10"/>
        <v>1.5834410539039868E-2</v>
      </c>
      <c r="C138" s="22">
        <v>1.5834410539039869</v>
      </c>
      <c r="D138" s="22"/>
      <c r="E138" s="25">
        <f t="shared" si="9"/>
        <v>9.1725258420081168E-3</v>
      </c>
      <c r="F138" s="13">
        <v>0.91725258420081168</v>
      </c>
      <c r="G138" s="21"/>
      <c r="H138" s="5">
        <f t="shared" si="5"/>
        <v>-0.66618846970317525</v>
      </c>
      <c r="J138" s="6"/>
    </row>
    <row r="139" spans="1:10" ht="10.5" x14ac:dyDescent="0.25">
      <c r="A139" s="15">
        <v>40452</v>
      </c>
      <c r="B139" s="25">
        <f t="shared" si="10"/>
        <v>1.6583065183567839E-2</v>
      </c>
      <c r="C139" s="22">
        <v>1.6583065183567838</v>
      </c>
      <c r="D139" s="22"/>
      <c r="E139" s="25">
        <f t="shared" si="9"/>
        <v>9.5605439452583693E-3</v>
      </c>
      <c r="F139" s="13">
        <v>0.95605439452583685</v>
      </c>
      <c r="G139" s="21"/>
      <c r="H139" s="5">
        <f>F139-C139</f>
        <v>-0.70225212383094693</v>
      </c>
      <c r="I139"/>
      <c r="J139" s="6"/>
    </row>
    <row r="140" spans="1:10" ht="10.5" x14ac:dyDescent="0.25">
      <c r="A140" s="15">
        <v>40483</v>
      </c>
      <c r="B140" s="25">
        <f t="shared" si="10"/>
        <v>1.7545417376089206E-2</v>
      </c>
      <c r="C140" s="22">
        <v>1.7545417376089205</v>
      </c>
      <c r="D140" s="22"/>
      <c r="E140" s="25">
        <f t="shared" si="9"/>
        <v>1.0281622714776674E-2</v>
      </c>
      <c r="F140" s="13">
        <v>1.0281622714776675</v>
      </c>
      <c r="G140" s="21"/>
      <c r="H140" s="5">
        <f t="shared" si="5"/>
        <v>-0.72637946613125304</v>
      </c>
      <c r="I140"/>
      <c r="J140" s="6"/>
    </row>
    <row r="141" spans="1:10" ht="10.5" x14ac:dyDescent="0.25">
      <c r="A141" s="15">
        <v>40513</v>
      </c>
      <c r="B141" s="25">
        <f t="shared" si="10"/>
        <v>1.825035004482755E-2</v>
      </c>
      <c r="C141" s="22">
        <v>1.825035004482755</v>
      </c>
      <c r="D141" s="22"/>
      <c r="E141" s="25">
        <f t="shared" si="9"/>
        <v>1.1042521092523032E-2</v>
      </c>
      <c r="F141" s="13">
        <v>1.1042521092523032</v>
      </c>
      <c r="G141" s="21"/>
      <c r="H141" s="5">
        <f t="shared" si="5"/>
        <v>-0.7207828952304518</v>
      </c>
      <c r="I141" s="24"/>
      <c r="J141" s="6"/>
    </row>
    <row r="142" spans="1:10" ht="10.5" x14ac:dyDescent="0.25">
      <c r="A142" s="15">
        <v>40544</v>
      </c>
      <c r="B142" s="25">
        <f t="shared" si="10"/>
        <v>1.8378536721011144E-2</v>
      </c>
      <c r="C142" s="22">
        <v>1.8378536721011143</v>
      </c>
      <c r="D142" s="22"/>
      <c r="E142" s="25">
        <f t="shared" si="9"/>
        <v>1.1691841874606821E-2</v>
      </c>
      <c r="F142" s="23">
        <v>1.1691841874606821</v>
      </c>
      <c r="G142" s="21"/>
      <c r="H142" s="5">
        <f t="shared" si="5"/>
        <v>-0.66866948464043219</v>
      </c>
      <c r="I142" s="24"/>
      <c r="J142" s="6"/>
    </row>
    <row r="143" spans="1:10" ht="10.5" x14ac:dyDescent="0.25">
      <c r="A143" s="15">
        <v>40575</v>
      </c>
      <c r="B143" s="25">
        <f t="shared" si="10"/>
        <v>1.8126603219905401E-2</v>
      </c>
      <c r="C143" s="22">
        <v>1.8126603219905402</v>
      </c>
      <c r="D143" s="22"/>
      <c r="E143" s="25">
        <f t="shared" si="9"/>
        <v>1.2172314065579551E-2</v>
      </c>
      <c r="F143" s="23">
        <v>1.217231406557955</v>
      </c>
      <c r="G143" s="21"/>
      <c r="H143" s="5">
        <f t="shared" si="5"/>
        <v>-0.59542891543258514</v>
      </c>
      <c r="I143" s="24"/>
      <c r="J143" s="6"/>
    </row>
    <row r="144" spans="1:10" ht="10.5" x14ac:dyDescent="0.25">
      <c r="A144" s="15">
        <v>40603</v>
      </c>
      <c r="B144" s="25">
        <f t="shared" si="10"/>
        <v>1.7849118266896037E-2</v>
      </c>
      <c r="C144" s="22">
        <v>1.7849118266896036</v>
      </c>
      <c r="D144" s="22"/>
      <c r="E144" s="25">
        <f>F144/100</f>
        <v>1.2665303043608576E-2</v>
      </c>
      <c r="F144" s="23">
        <v>1.2665303043608576</v>
      </c>
      <c r="G144" s="21"/>
      <c r="H144" s="5">
        <f t="shared" si="5"/>
        <v>-0.51838152232874601</v>
      </c>
      <c r="I144" s="24"/>
      <c r="J144" s="6"/>
    </row>
    <row r="145" spans="1:10" ht="10.5" x14ac:dyDescent="0.25">
      <c r="A145" s="15">
        <v>40634</v>
      </c>
      <c r="B145" s="25">
        <f t="shared" si="10"/>
        <v>1.7892478539720556E-2</v>
      </c>
      <c r="C145" s="22">
        <v>1.7892478539720555</v>
      </c>
      <c r="D145" s="22"/>
      <c r="E145" s="25">
        <f t="shared" ref="E145:E209" si="11">F145/100</f>
        <v>1.3335468461225117E-2</v>
      </c>
      <c r="F145" s="23">
        <v>1.3335468461225117</v>
      </c>
      <c r="G145" s="21"/>
      <c r="H145" s="5">
        <f t="shared" si="5"/>
        <v>-0.45570100784954382</v>
      </c>
      <c r="I145" s="24"/>
      <c r="J145" s="6"/>
    </row>
    <row r="146" spans="1:10" ht="10.5" x14ac:dyDescent="0.25">
      <c r="A146" s="1">
        <v>40664</v>
      </c>
      <c r="B146" s="25">
        <f t="shared" si="10"/>
        <v>1.8833374297390189E-2</v>
      </c>
      <c r="C146" s="22">
        <v>1.8833374297390189</v>
      </c>
      <c r="D146" s="22"/>
      <c r="E146" s="25">
        <f t="shared" si="11"/>
        <v>1.4281755454016999E-2</v>
      </c>
      <c r="F146" s="23">
        <v>1.4281755454017</v>
      </c>
      <c r="G146" s="21"/>
      <c r="H146" s="5">
        <f t="shared" si="5"/>
        <v>-0.45516188433731886</v>
      </c>
      <c r="I146" s="24"/>
      <c r="J146" s="6"/>
    </row>
    <row r="147" spans="1:10" ht="10.5" x14ac:dyDescent="0.25">
      <c r="A147" s="1">
        <v>40695</v>
      </c>
      <c r="B147" s="25">
        <f t="shared" si="10"/>
        <v>2.07482865704109E-2</v>
      </c>
      <c r="C147" s="22">
        <v>2.0748286570410901</v>
      </c>
      <c r="D147" s="22"/>
      <c r="E147" s="25">
        <f t="shared" si="11"/>
        <v>1.5256410343192875E-2</v>
      </c>
      <c r="F147" s="23">
        <v>1.5256410343192874</v>
      </c>
      <c r="G147" s="22"/>
      <c r="H147" s="5">
        <f t="shared" si="5"/>
        <v>-0.54918762272180266</v>
      </c>
      <c r="I147" s="24"/>
      <c r="J147" s="6"/>
    </row>
    <row r="148" spans="1:10" ht="10.5" x14ac:dyDescent="0.25">
      <c r="A148" s="15">
        <v>40725</v>
      </c>
      <c r="B148" s="25">
        <f t="shared" si="10"/>
        <v>2.2912968043711485E-2</v>
      </c>
      <c r="C148" s="22">
        <v>2.2912968043711484</v>
      </c>
      <c r="D148" s="22"/>
      <c r="E148" s="25">
        <f t="shared" si="11"/>
        <v>1.5951364267343667E-2</v>
      </c>
      <c r="F148" s="23">
        <v>1.5951364267343666</v>
      </c>
      <c r="G148" s="22"/>
      <c r="H148" s="5">
        <f t="shared" si="5"/>
        <v>-0.69616037763678174</v>
      </c>
      <c r="I148" s="24"/>
      <c r="J148" s="6"/>
    </row>
    <row r="149" spans="1:10" ht="10.5" x14ac:dyDescent="0.25">
      <c r="A149" s="15">
        <v>40756</v>
      </c>
      <c r="B149" s="25">
        <f t="shared" si="10"/>
        <v>2.4453625149548613E-2</v>
      </c>
      <c r="C149" s="22">
        <v>2.4453625149548612</v>
      </c>
      <c r="D149" s="22"/>
      <c r="E149" s="25">
        <f t="shared" si="11"/>
        <v>1.6176648370632707E-2</v>
      </c>
      <c r="F149" s="23">
        <v>1.6176648370632707</v>
      </c>
      <c r="G149" s="22"/>
      <c r="H149" s="5">
        <f t="shared" si="5"/>
        <v>-0.82769767789159054</v>
      </c>
      <c r="I149" s="24"/>
      <c r="J149" s="6"/>
    </row>
    <row r="150" spans="1:10" ht="10.5" x14ac:dyDescent="0.25">
      <c r="A150" s="1">
        <v>40787</v>
      </c>
      <c r="B150" s="25">
        <f t="shared" si="10"/>
        <v>2.5085737336030575E-2</v>
      </c>
      <c r="C150" s="22">
        <v>2.5085737336030576</v>
      </c>
      <c r="D150" s="22"/>
      <c r="E150" s="25">
        <f t="shared" si="11"/>
        <v>1.5765869306619943E-2</v>
      </c>
      <c r="F150" s="23">
        <v>1.5765869306619942</v>
      </c>
      <c r="G150" s="22"/>
      <c r="H150" s="5">
        <f t="shared" si="5"/>
        <v>-0.9319868029410634</v>
      </c>
      <c r="I150" s="24"/>
      <c r="J150" s="6"/>
    </row>
    <row r="151" spans="1:10" ht="10.5" x14ac:dyDescent="0.25">
      <c r="A151" s="15">
        <v>40817</v>
      </c>
      <c r="B151" s="25">
        <f t="shared" si="10"/>
        <v>2.486250643946368E-2</v>
      </c>
      <c r="C151" s="22">
        <v>2.4862506439463679</v>
      </c>
      <c r="D151" s="22"/>
      <c r="E151" s="25">
        <f t="shared" si="11"/>
        <v>1.4788627504761445E-2</v>
      </c>
      <c r="F151" s="23">
        <v>1.4788627504761445</v>
      </c>
      <c r="G151" s="22"/>
      <c r="H151" s="5">
        <f t="shared" si="5"/>
        <v>-1.0073878934702234</v>
      </c>
      <c r="I151" s="24"/>
      <c r="J151" s="6"/>
    </row>
    <row r="152" spans="1:10" ht="10.5" x14ac:dyDescent="0.25">
      <c r="A152" s="15">
        <v>40848</v>
      </c>
      <c r="B152" s="25">
        <f t="shared" si="10"/>
        <v>2.4122183980238892E-2</v>
      </c>
      <c r="C152" s="22">
        <v>2.4122183980238892</v>
      </c>
      <c r="D152" s="22"/>
      <c r="E152" s="25">
        <f t="shared" si="11"/>
        <v>1.3846014416791681E-2</v>
      </c>
      <c r="F152" s="23">
        <v>1.3846014416791681</v>
      </c>
      <c r="G152" s="22"/>
      <c r="H152" s="5">
        <f t="shared" si="5"/>
        <v>-1.0276169563447211</v>
      </c>
      <c r="I152" s="24"/>
      <c r="J152" s="6"/>
    </row>
    <row r="153" spans="1:10" ht="10.5" x14ac:dyDescent="0.25">
      <c r="A153" s="15">
        <v>40878</v>
      </c>
      <c r="B153" s="25">
        <f t="shared" si="10"/>
        <v>2.3395732756523877E-2</v>
      </c>
      <c r="C153" s="22">
        <v>2.3395732756523877</v>
      </c>
      <c r="D153" s="22"/>
      <c r="E153" s="25">
        <f t="shared" si="11"/>
        <v>1.3397504001852419E-2</v>
      </c>
      <c r="F153" s="23">
        <v>1.3397504001852418</v>
      </c>
      <c r="G153" s="22"/>
      <c r="H153" s="5">
        <f t="shared" si="5"/>
        <v>-0.99982287546714588</v>
      </c>
      <c r="I153" s="24"/>
      <c r="J153" s="6"/>
    </row>
    <row r="154" spans="1:10" ht="10.5" x14ac:dyDescent="0.25">
      <c r="A154" s="15">
        <v>40909</v>
      </c>
      <c r="B154" s="25">
        <f t="shared" si="10"/>
        <v>2.2910201133944971E-2</v>
      </c>
      <c r="C154" s="22">
        <v>2.291020113394497</v>
      </c>
      <c r="D154" s="22"/>
      <c r="E154" s="25">
        <f t="shared" si="11"/>
        <v>1.3747812672382469E-2</v>
      </c>
      <c r="F154" s="23">
        <v>1.3747812672382469</v>
      </c>
      <c r="H154" s="5">
        <f t="shared" si="5"/>
        <v>-0.91623884615625006</v>
      </c>
      <c r="I154" s="26"/>
      <c r="J154" s="6"/>
    </row>
    <row r="155" spans="1:10" ht="10.5" x14ac:dyDescent="0.25">
      <c r="A155" s="15">
        <v>40940</v>
      </c>
      <c r="B155" s="25">
        <f t="shared" si="10"/>
        <v>2.253868071573506E-2</v>
      </c>
      <c r="C155" s="22">
        <v>2.253868071573506</v>
      </c>
      <c r="D155" s="22"/>
      <c r="E155" s="25">
        <f t="shared" si="11"/>
        <v>1.5130681152863116E-2</v>
      </c>
      <c r="F155" s="23">
        <v>1.5130681152863117</v>
      </c>
      <c r="H155" s="5">
        <f t="shared" si="5"/>
        <v>-0.74079995628719431</v>
      </c>
      <c r="J155" s="6"/>
    </row>
    <row r="156" spans="1:10" ht="10.5" x14ac:dyDescent="0.25">
      <c r="A156" s="1">
        <v>40969</v>
      </c>
      <c r="B156" s="25">
        <f t="shared" si="10"/>
        <v>2.2133683503769569E-2</v>
      </c>
      <c r="C156" s="22">
        <v>2.2133683503769568</v>
      </c>
      <c r="D156" s="23"/>
      <c r="E156" s="25">
        <f t="shared" si="11"/>
        <v>1.7424510245768868E-2</v>
      </c>
      <c r="F156" s="23">
        <v>1.7424510245768869</v>
      </c>
      <c r="H156" s="5">
        <f>F156-C156</f>
        <v>-0.47091732580006984</v>
      </c>
      <c r="J156" s="6"/>
    </row>
    <row r="157" spans="1:10" ht="10.5" x14ac:dyDescent="0.25">
      <c r="A157" s="15">
        <v>41000</v>
      </c>
      <c r="B157" s="25">
        <f t="shared" si="10"/>
        <v>2.1650757570510219E-2</v>
      </c>
      <c r="C157" s="22">
        <v>2.1650757570510217</v>
      </c>
      <c r="D157" s="23"/>
      <c r="E157" s="25">
        <f t="shared" si="11"/>
        <v>2.0072454783107898E-2</v>
      </c>
      <c r="F157" s="23">
        <v>2.0072454783107898</v>
      </c>
      <c r="H157" s="5">
        <f t="shared" ref="H157:H171" si="12">F157-C157</f>
        <v>-0.15783027874023192</v>
      </c>
      <c r="J157" s="6"/>
    </row>
    <row r="158" spans="1:10" ht="10.5" x14ac:dyDescent="0.25">
      <c r="A158" s="15">
        <v>41030</v>
      </c>
      <c r="B158" s="25">
        <f t="shared" si="10"/>
        <v>2.0891728336318832E-2</v>
      </c>
      <c r="C158" s="22">
        <v>2.0891728336318831</v>
      </c>
      <c r="E158" s="25">
        <f t="shared" si="11"/>
        <v>2.2498285435514704E-2</v>
      </c>
      <c r="F158" s="23">
        <v>2.2498285435514704</v>
      </c>
      <c r="H158" s="5">
        <f t="shared" si="12"/>
        <v>0.16065570991958733</v>
      </c>
      <c r="J158" s="6"/>
    </row>
    <row r="159" spans="1:10" ht="10.5" x14ac:dyDescent="0.25">
      <c r="A159" s="15">
        <v>41061</v>
      </c>
      <c r="B159" s="25">
        <f t="shared" si="10"/>
        <v>1.9910247881431812E-2</v>
      </c>
      <c r="C159" s="22">
        <v>1.9910247881431811</v>
      </c>
      <c r="E159" s="25">
        <f t="shared" si="11"/>
        <v>2.3943466156462659E-2</v>
      </c>
      <c r="F159" s="23">
        <v>2.3943466156462661</v>
      </c>
      <c r="H159" s="5">
        <f t="shared" si="12"/>
        <v>0.40332182750308498</v>
      </c>
      <c r="J159" s="6"/>
    </row>
    <row r="160" spans="1:10" ht="10.5" x14ac:dyDescent="0.25">
      <c r="A160" s="15">
        <v>41091</v>
      </c>
      <c r="B160" s="25">
        <f t="shared" si="10"/>
        <v>1.9011415265173998E-2</v>
      </c>
      <c r="C160" s="22">
        <v>1.9011415265173999</v>
      </c>
      <c r="E160" s="25">
        <f t="shared" si="11"/>
        <v>2.3783263308884223E-2</v>
      </c>
      <c r="F160" s="23">
        <v>2.3783263308884224</v>
      </c>
      <c r="H160" s="5">
        <f t="shared" si="12"/>
        <v>0.47718480437102251</v>
      </c>
      <c r="J160" s="6"/>
    </row>
    <row r="161" spans="1:10" ht="10.5" x14ac:dyDescent="0.25">
      <c r="A161" s="15">
        <v>41122</v>
      </c>
      <c r="B161" s="25">
        <f t="shared" si="10"/>
        <v>1.8734319007297374E-2</v>
      </c>
      <c r="C161" s="23">
        <v>1.8734319007297373</v>
      </c>
      <c r="E161" s="25">
        <f t="shared" si="11"/>
        <v>2.2761349872151365E-2</v>
      </c>
      <c r="F161" s="23">
        <v>2.2761349872151366</v>
      </c>
      <c r="H161" s="5">
        <f t="shared" si="12"/>
        <v>0.40270308648539932</v>
      </c>
      <c r="J161" s="6"/>
    </row>
    <row r="162" spans="1:10" ht="10.5" x14ac:dyDescent="0.25">
      <c r="A162" s="15">
        <v>41153</v>
      </c>
      <c r="B162" s="25">
        <f t="shared" si="10"/>
        <v>1.9496374971019616E-2</v>
      </c>
      <c r="C162" s="23">
        <v>1.9496374971019617</v>
      </c>
      <c r="E162" s="25">
        <f t="shared" si="11"/>
        <v>2.1903410308012097E-2</v>
      </c>
      <c r="F162" s="23">
        <v>2.1903410308012097</v>
      </c>
      <c r="H162" s="5">
        <f t="shared" si="12"/>
        <v>0.24070353369924802</v>
      </c>
      <c r="J162" s="6"/>
    </row>
    <row r="163" spans="1:10" ht="10.5" x14ac:dyDescent="0.25">
      <c r="A163" s="15">
        <v>41183</v>
      </c>
      <c r="B163" s="25">
        <f t="shared" si="10"/>
        <v>2.1234812074969498E-2</v>
      </c>
      <c r="C163" s="23">
        <v>2.1234812074969498</v>
      </c>
      <c r="E163" s="25">
        <f t="shared" si="11"/>
        <v>2.2031941718086232E-2</v>
      </c>
      <c r="F163" s="23">
        <v>2.2031941718086232</v>
      </c>
      <c r="H163" s="5">
        <f t="shared" si="12"/>
        <v>7.9712964311673407E-2</v>
      </c>
      <c r="J163" s="6"/>
    </row>
    <row r="164" spans="1:10" ht="10.5" x14ac:dyDescent="0.25">
      <c r="A164" s="15">
        <v>41214</v>
      </c>
      <c r="B164" s="25">
        <f t="shared" si="10"/>
        <v>2.3674112337486591E-2</v>
      </c>
      <c r="C164" s="23">
        <v>2.3674112337486592</v>
      </c>
      <c r="E164" s="25">
        <f t="shared" si="11"/>
        <v>2.3303029640466731E-2</v>
      </c>
      <c r="F164" s="23">
        <v>2.3303029640466733</v>
      </c>
      <c r="H164" s="5">
        <f t="shared" si="12"/>
        <v>-3.7108269701985996E-2</v>
      </c>
      <c r="J164" s="6"/>
    </row>
    <row r="165" spans="1:10" ht="10.5" x14ac:dyDescent="0.25">
      <c r="A165" s="15">
        <v>41244</v>
      </c>
      <c r="B165" s="25">
        <f t="shared" si="10"/>
        <v>2.6237513702279509E-2</v>
      </c>
      <c r="C165" s="23">
        <v>2.6237513702279509</v>
      </c>
      <c r="E165" s="25">
        <f t="shared" si="11"/>
        <v>2.5667004908886636E-2</v>
      </c>
      <c r="F165" s="23">
        <v>2.5667004908886635</v>
      </c>
      <c r="H165" s="5">
        <f t="shared" si="12"/>
        <v>-5.705087933928743E-2</v>
      </c>
      <c r="J165" s="6"/>
    </row>
    <row r="166" spans="1:10" ht="10.5" x14ac:dyDescent="0.25">
      <c r="A166" s="15">
        <v>41275</v>
      </c>
      <c r="B166" s="25">
        <f t="shared" si="10"/>
        <v>2.8422809684549341E-2</v>
      </c>
      <c r="C166" s="23">
        <v>2.8422809684549342</v>
      </c>
      <c r="E166" s="25">
        <f t="shared" si="11"/>
        <v>2.8815184383828497E-2</v>
      </c>
      <c r="F166" s="23">
        <v>2.8815184383828498</v>
      </c>
      <c r="H166" s="5">
        <f t="shared" si="12"/>
        <v>3.9237469927915658E-2</v>
      </c>
      <c r="J166" s="6"/>
    </row>
    <row r="167" spans="1:10" ht="10.5" x14ac:dyDescent="0.25">
      <c r="A167" s="15">
        <v>41306</v>
      </c>
      <c r="B167" s="25">
        <f t="shared" si="10"/>
        <v>2.97991320800313E-2</v>
      </c>
      <c r="C167" s="23">
        <v>2.9799132080031301</v>
      </c>
      <c r="E167" s="25">
        <f t="shared" si="11"/>
        <v>3.1899184775794731E-2</v>
      </c>
      <c r="F167" s="23">
        <v>3.1899184775794733</v>
      </c>
      <c r="H167" s="5">
        <f t="shared" si="12"/>
        <v>0.21000526957634325</v>
      </c>
      <c r="J167" s="6"/>
    </row>
    <row r="168" spans="1:10" ht="10.5" x14ac:dyDescent="0.25">
      <c r="A168" s="15">
        <v>41334</v>
      </c>
      <c r="B168" s="25">
        <f t="shared" si="10"/>
        <v>3.0479547213611079E-2</v>
      </c>
      <c r="C168" s="23">
        <v>3.047954721361108</v>
      </c>
      <c r="E168" s="25">
        <f t="shared" si="11"/>
        <v>3.4350413031870114E-2</v>
      </c>
      <c r="F168" s="23">
        <v>3.4350413031870111</v>
      </c>
      <c r="H168" s="5">
        <f t="shared" si="12"/>
        <v>0.38708658182590305</v>
      </c>
      <c r="J168" s="6"/>
    </row>
    <row r="169" spans="1:10" ht="10.5" x14ac:dyDescent="0.25">
      <c r="A169" s="15">
        <v>41365</v>
      </c>
      <c r="B169" s="25">
        <f t="shared" si="10"/>
        <v>3.0859573579237177E-2</v>
      </c>
      <c r="C169" s="23">
        <v>3.0859573579237178</v>
      </c>
      <c r="E169" s="25">
        <f t="shared" si="11"/>
        <v>3.581623724226931E-2</v>
      </c>
      <c r="F169" s="23">
        <v>3.5816237242269309</v>
      </c>
      <c r="H169" s="5">
        <f t="shared" si="12"/>
        <v>0.49566636630321304</v>
      </c>
      <c r="J169" s="6"/>
    </row>
    <row r="170" spans="1:10" ht="10.5" x14ac:dyDescent="0.25">
      <c r="A170" s="15">
        <v>41395</v>
      </c>
      <c r="B170" s="25">
        <f t="shared" si="10"/>
        <v>3.115513927763108E-2</v>
      </c>
      <c r="C170" s="23">
        <v>3.1155139277631081</v>
      </c>
      <c r="E170" s="25">
        <f t="shared" si="11"/>
        <v>3.6198149232139799E-2</v>
      </c>
      <c r="F170" s="23">
        <v>3.6198149232139802</v>
      </c>
      <c r="H170" s="5">
        <f t="shared" si="12"/>
        <v>0.50430099545087215</v>
      </c>
      <c r="J170" s="6"/>
    </row>
    <row r="171" spans="1:10" ht="10.5" x14ac:dyDescent="0.25">
      <c r="A171" s="15">
        <v>41426</v>
      </c>
      <c r="B171" s="25">
        <f t="shared" si="10"/>
        <v>3.1442450915780691E-2</v>
      </c>
      <c r="C171" s="23">
        <v>3.1442450915780693</v>
      </c>
      <c r="E171" s="25">
        <f t="shared" si="11"/>
        <v>3.5523280585830971E-2</v>
      </c>
      <c r="F171" s="23">
        <v>3.5523280585830972</v>
      </c>
      <c r="H171" s="5">
        <f t="shared" si="12"/>
        <v>0.40808296700502789</v>
      </c>
      <c r="J171" s="6"/>
    </row>
    <row r="172" spans="1:10" ht="10.5" x14ac:dyDescent="0.25">
      <c r="A172" s="15">
        <v>41456</v>
      </c>
      <c r="B172" s="25">
        <f t="shared" si="10"/>
        <v>3.1573095325088806E-2</v>
      </c>
      <c r="C172" s="23">
        <v>3.1573095325088802</v>
      </c>
      <c r="E172" s="25">
        <f t="shared" si="11"/>
        <v>3.3969210424797079E-2</v>
      </c>
      <c r="F172" s="23">
        <v>3.3969210424797076</v>
      </c>
      <c r="J172" s="6"/>
    </row>
    <row r="173" spans="1:10" ht="10.5" x14ac:dyDescent="0.25">
      <c r="A173" s="15">
        <v>41487</v>
      </c>
      <c r="B173" s="25">
        <f t="shared" si="10"/>
        <v>3.1446969744543377E-2</v>
      </c>
      <c r="C173" s="23">
        <v>3.1446969744543374</v>
      </c>
      <c r="E173" s="25">
        <f t="shared" si="11"/>
        <v>3.179387249486456E-2</v>
      </c>
      <c r="F173" s="23">
        <v>3.1793872494864561</v>
      </c>
      <c r="J173" s="6"/>
    </row>
    <row r="174" spans="1:10" ht="10.5" x14ac:dyDescent="0.25">
      <c r="A174" s="15">
        <v>41518</v>
      </c>
      <c r="B174" s="25">
        <f t="shared" si="10"/>
        <v>3.1052658648088104E-2</v>
      </c>
      <c r="C174" s="23">
        <v>3.1052658648088105</v>
      </c>
      <c r="E174" s="25">
        <f t="shared" si="11"/>
        <v>2.9382822527749243E-2</v>
      </c>
      <c r="F174" s="23">
        <v>2.9382822527749242</v>
      </c>
      <c r="J174" s="6"/>
    </row>
    <row r="175" spans="1:10" ht="10.5" x14ac:dyDescent="0.25">
      <c r="A175" s="15">
        <v>41548</v>
      </c>
      <c r="B175" s="25">
        <f t="shared" si="10"/>
        <v>3.0585650645952159E-2</v>
      </c>
      <c r="C175" s="23">
        <v>3.058565064595216</v>
      </c>
      <c r="E175" s="25">
        <f t="shared" si="11"/>
        <v>2.7477911561491472E-2</v>
      </c>
      <c r="F175" s="23">
        <v>2.7477911561491473</v>
      </c>
      <c r="J175" s="6"/>
    </row>
    <row r="176" spans="1:10" ht="10.5" x14ac:dyDescent="0.25">
      <c r="A176" s="15">
        <v>41579</v>
      </c>
      <c r="B176" s="25">
        <f t="shared" si="10"/>
        <v>3.0019505007727671E-2</v>
      </c>
      <c r="C176" s="23">
        <v>3.0019505007727671</v>
      </c>
      <c r="E176" s="25">
        <f t="shared" si="11"/>
        <v>2.6230915781532919E-2</v>
      </c>
      <c r="F176" s="23">
        <v>2.623091578153292</v>
      </c>
      <c r="J176" s="6"/>
    </row>
    <row r="177" spans="1:10" ht="10.5" x14ac:dyDescent="0.25">
      <c r="A177" s="15">
        <v>41609</v>
      </c>
      <c r="B177" s="25">
        <f t="shared" si="10"/>
        <v>2.9262761646793249E-2</v>
      </c>
      <c r="C177" s="23">
        <v>2.9262761646793249</v>
      </c>
      <c r="E177" s="25">
        <f t="shared" si="11"/>
        <v>2.5524390441051929E-2</v>
      </c>
      <c r="F177" s="23">
        <v>2.552439044105193</v>
      </c>
      <c r="J177" s="6"/>
    </row>
    <row r="178" spans="1:10" ht="10.5" x14ac:dyDescent="0.25">
      <c r="A178" s="15">
        <v>41640</v>
      </c>
      <c r="B178" s="25">
        <f t="shared" si="10"/>
        <v>2.8364695021524274E-2</v>
      </c>
      <c r="C178" s="23">
        <v>2.8364695021524273</v>
      </c>
      <c r="E178" s="25">
        <f t="shared" si="11"/>
        <v>2.5083101070939334E-2</v>
      </c>
      <c r="F178" s="23">
        <v>2.5083101070939335</v>
      </c>
      <c r="J178" s="6"/>
    </row>
    <row r="179" spans="1:10" ht="10.5" x14ac:dyDescent="0.25">
      <c r="A179" s="15">
        <v>41671</v>
      </c>
      <c r="B179" s="25">
        <f t="shared" si="10"/>
        <v>2.7581233931551156E-2</v>
      </c>
      <c r="C179" s="23">
        <v>2.7581233931551155</v>
      </c>
      <c r="E179" s="25">
        <f t="shared" si="11"/>
        <v>2.4801908600144387E-2</v>
      </c>
      <c r="F179" s="23">
        <v>2.4801908600144387</v>
      </c>
      <c r="J179" s="6"/>
    </row>
    <row r="180" spans="1:10" ht="10.5" x14ac:dyDescent="0.25">
      <c r="A180" s="15">
        <v>41699</v>
      </c>
      <c r="B180" s="25">
        <f t="shared" si="10"/>
        <v>2.7193549062707708E-2</v>
      </c>
      <c r="C180" s="23">
        <v>2.7193549062707709</v>
      </c>
      <c r="E180" s="25">
        <f t="shared" si="11"/>
        <v>2.472654928201155E-2</v>
      </c>
      <c r="F180" s="23">
        <v>2.472654928201155</v>
      </c>
      <c r="J180" s="6"/>
    </row>
    <row r="181" spans="1:10" ht="10.5" x14ac:dyDescent="0.25">
      <c r="A181" s="15">
        <v>41730</v>
      </c>
      <c r="B181" s="25">
        <f t="shared" si="10"/>
        <v>2.7506742829695896E-2</v>
      </c>
      <c r="C181" s="23">
        <v>2.7506742829695896</v>
      </c>
      <c r="E181" s="25">
        <f t="shared" si="11"/>
        <v>2.4904018082789466E-2</v>
      </c>
      <c r="F181" s="23">
        <v>2.4904018082789467</v>
      </c>
      <c r="J181" s="6"/>
    </row>
    <row r="182" spans="1:10" ht="10.5" x14ac:dyDescent="0.25">
      <c r="A182" s="15">
        <v>41760</v>
      </c>
      <c r="B182" s="25">
        <f t="shared" si="10"/>
        <v>2.8661029640052901E-2</v>
      </c>
      <c r="C182" s="23">
        <v>2.86610296400529</v>
      </c>
      <c r="E182" s="25">
        <f t="shared" si="11"/>
        <v>2.5081556858750683E-2</v>
      </c>
      <c r="F182" s="23">
        <v>2.5081556858750682</v>
      </c>
      <c r="J182" s="6"/>
    </row>
    <row r="183" spans="1:10" ht="10.5" x14ac:dyDescent="0.25">
      <c r="A183" s="15">
        <v>41791</v>
      </c>
      <c r="B183" s="25">
        <f t="shared" si="10"/>
        <v>3.020995533444152E-2</v>
      </c>
      <c r="C183" s="23">
        <v>3.0209955334441521</v>
      </c>
      <c r="E183" s="25">
        <f t="shared" si="11"/>
        <v>2.504199332727524E-2</v>
      </c>
      <c r="F183" s="23">
        <v>2.504199332727524</v>
      </c>
      <c r="J183" s="6"/>
    </row>
    <row r="184" spans="1:10" ht="10.5" x14ac:dyDescent="0.25">
      <c r="A184" s="15">
        <v>41821</v>
      </c>
      <c r="B184" s="25">
        <f t="shared" si="10"/>
        <v>3.1555705517211569E-2</v>
      </c>
      <c r="C184" s="23">
        <v>3.1555705517211567</v>
      </c>
      <c r="E184" s="25">
        <f t="shared" si="11"/>
        <v>2.450272973442217E-2</v>
      </c>
      <c r="F184" s="23">
        <v>2.4502729734422171</v>
      </c>
      <c r="J184" s="6"/>
    </row>
    <row r="185" spans="1:10" ht="10.5" x14ac:dyDescent="0.25">
      <c r="A185" s="15">
        <v>41852</v>
      </c>
      <c r="B185" s="25">
        <f t="shared" si="10"/>
        <v>3.2260253509487739E-2</v>
      </c>
      <c r="C185" s="23">
        <v>3.226025350948774</v>
      </c>
      <c r="E185" s="25">
        <f t="shared" si="11"/>
        <v>2.3399627807939319E-2</v>
      </c>
      <c r="F185" s="23">
        <v>2.3399627807939321</v>
      </c>
      <c r="J185" s="6"/>
    </row>
    <row r="186" spans="1:10" ht="10.5" x14ac:dyDescent="0.25">
      <c r="A186" s="15">
        <v>41883</v>
      </c>
      <c r="B186" s="25">
        <f t="shared" si="10"/>
        <v>3.2152865080910552E-2</v>
      </c>
      <c r="C186" s="23">
        <v>3.2152865080910549</v>
      </c>
      <c r="E186" s="25">
        <f t="shared" si="11"/>
        <v>2.2162934079780993E-2</v>
      </c>
      <c r="F186" s="23">
        <v>2.2162934079780992</v>
      </c>
      <c r="J186" s="6"/>
    </row>
    <row r="187" spans="1:10" ht="10.5" x14ac:dyDescent="0.25">
      <c r="A187" s="15">
        <v>41913</v>
      </c>
      <c r="B187" s="25">
        <f t="shared" si="10"/>
        <v>3.1590106501120555E-2</v>
      </c>
      <c r="C187" s="23">
        <v>3.1590106501120556</v>
      </c>
      <c r="E187" s="25">
        <f t="shared" si="11"/>
        <v>2.1204589444789777E-2</v>
      </c>
      <c r="F187" s="23">
        <v>2.1204589444789779</v>
      </c>
      <c r="J187" s="6"/>
    </row>
    <row r="188" spans="1:10" ht="10.5" x14ac:dyDescent="0.25">
      <c r="A188" s="15">
        <v>41944</v>
      </c>
      <c r="B188" s="25">
        <f t="shared" si="10"/>
        <v>3.0897026976324724E-2</v>
      </c>
      <c r="C188" s="23">
        <v>3.0897026976324722</v>
      </c>
      <c r="E188" s="25">
        <f t="shared" si="11"/>
        <v>2.0700281186549381E-2</v>
      </c>
      <c r="F188" s="23">
        <v>2.0700281186549381</v>
      </c>
      <c r="J188" s="6"/>
    </row>
    <row r="189" spans="1:10" ht="10.5" x14ac:dyDescent="0.25">
      <c r="A189" s="15">
        <v>41974</v>
      </c>
      <c r="B189" s="25">
        <f t="shared" si="10"/>
        <v>3.0248683967578013E-2</v>
      </c>
      <c r="C189" s="23">
        <v>3.0248683967578014</v>
      </c>
      <c r="E189" s="25">
        <f t="shared" si="11"/>
        <v>2.0817578541717577E-2</v>
      </c>
      <c r="F189" s="23">
        <v>2.0817578541717578</v>
      </c>
      <c r="J189" s="6"/>
    </row>
    <row r="190" spans="1:10" ht="10.5" x14ac:dyDescent="0.25">
      <c r="A190" s="15">
        <v>42005</v>
      </c>
      <c r="B190" s="25">
        <f t="shared" si="10"/>
        <v>2.9722279859566169E-2</v>
      </c>
      <c r="C190" s="23">
        <v>2.972227985956617</v>
      </c>
      <c r="E190" s="25">
        <f t="shared" si="11"/>
        <v>2.1511105353746087E-2</v>
      </c>
      <c r="F190" s="23">
        <v>2.1511105353746087</v>
      </c>
      <c r="J190" s="6"/>
    </row>
    <row r="191" spans="1:10" ht="10.5" x14ac:dyDescent="0.25">
      <c r="A191" s="15">
        <v>42036</v>
      </c>
      <c r="B191" s="25">
        <f t="shared" si="10"/>
        <v>2.9291482388160449E-2</v>
      </c>
      <c r="C191" s="23">
        <v>2.9291482388160448</v>
      </c>
      <c r="E191" s="25">
        <f t="shared" si="11"/>
        <v>2.2495408088506821E-2</v>
      </c>
      <c r="F191" s="23">
        <v>2.2495408088506821</v>
      </c>
      <c r="J191" s="6"/>
    </row>
    <row r="192" spans="1:10" ht="10.5" x14ac:dyDescent="0.25">
      <c r="A192" s="15">
        <v>42064</v>
      </c>
      <c r="B192" s="25">
        <f t="shared" si="10"/>
        <v>2.8927866062816002E-2</v>
      </c>
      <c r="C192" s="23">
        <v>2.8927866062816001</v>
      </c>
      <c r="E192" s="25">
        <f t="shared" si="11"/>
        <v>2.3427802902931675E-2</v>
      </c>
      <c r="F192" s="23">
        <v>2.3427802902931676</v>
      </c>
      <c r="J192" s="6"/>
    </row>
    <row r="193" spans="1:10" ht="10.5" x14ac:dyDescent="0.25">
      <c r="A193" s="15">
        <v>42095</v>
      </c>
      <c r="B193" s="25">
        <f t="shared" si="10"/>
        <v>2.8745036851335209E-2</v>
      </c>
      <c r="C193" s="23">
        <v>2.8745036851335208</v>
      </c>
      <c r="E193" s="25">
        <f t="shared" si="11"/>
        <v>2.4045969017827712E-2</v>
      </c>
      <c r="F193" s="23">
        <v>2.4045969017827713</v>
      </c>
      <c r="J193" s="6"/>
    </row>
    <row r="194" spans="1:10" ht="10.5" x14ac:dyDescent="0.25">
      <c r="A194" s="15">
        <v>42125</v>
      </c>
      <c r="B194" s="25">
        <f t="shared" si="10"/>
        <v>2.8736524411060779E-2</v>
      </c>
      <c r="C194" s="23">
        <v>2.8736524411060778</v>
      </c>
      <c r="E194" s="25">
        <f t="shared" si="11"/>
        <v>2.4224239313107923E-2</v>
      </c>
      <c r="F194" s="23">
        <v>2.4224239313107923</v>
      </c>
      <c r="J194" s="6"/>
    </row>
    <row r="195" spans="1:10" ht="10.5" x14ac:dyDescent="0.25">
      <c r="A195" s="15">
        <v>42156</v>
      </c>
      <c r="B195" s="25">
        <f t="shared" si="10"/>
        <v>2.8912425593583722E-2</v>
      </c>
      <c r="C195" s="23">
        <v>2.8912425593583722</v>
      </c>
      <c r="E195" s="25">
        <f t="shared" si="11"/>
        <v>2.4103797440483604E-2</v>
      </c>
      <c r="F195" s="23">
        <v>2.4103797440483605</v>
      </c>
      <c r="J195" s="6"/>
    </row>
    <row r="196" spans="1:10" ht="10.5" x14ac:dyDescent="0.25">
      <c r="A196" s="15">
        <v>42186</v>
      </c>
      <c r="B196" s="25">
        <f t="shared" si="10"/>
        <v>2.9206314732830464E-2</v>
      </c>
      <c r="C196" s="23">
        <v>2.9206314732830463</v>
      </c>
      <c r="E196" s="25">
        <f t="shared" si="11"/>
        <v>2.3670857887125564E-2</v>
      </c>
      <c r="F196" s="23">
        <v>2.3670857887125565</v>
      </c>
    </row>
    <row r="197" spans="1:10" ht="10.5" x14ac:dyDescent="0.25">
      <c r="A197" s="15">
        <v>42217</v>
      </c>
      <c r="B197" s="25">
        <f t="shared" si="10"/>
        <v>2.967906709838522E-2</v>
      </c>
      <c r="C197" s="23">
        <v>2.9679067098385219</v>
      </c>
      <c r="E197" s="25">
        <f t="shared" si="11"/>
        <v>2.3241310195209853E-2</v>
      </c>
      <c r="F197" s="23">
        <v>2.3241310195209852</v>
      </c>
    </row>
    <row r="198" spans="1:10" ht="10.5" x14ac:dyDescent="0.25">
      <c r="A198" s="15">
        <v>42248</v>
      </c>
      <c r="B198" s="25">
        <f t="shared" ref="B198:B261" si="13">C198/100</f>
        <v>3.046703791367129E-2</v>
      </c>
      <c r="C198" s="23">
        <v>3.0467037913671291</v>
      </c>
      <c r="E198" s="25">
        <f t="shared" si="11"/>
        <v>2.2844572810945721E-2</v>
      </c>
      <c r="F198" s="23">
        <v>2.2844572810945722</v>
      </c>
    </row>
    <row r="199" spans="1:10" ht="10.5" x14ac:dyDescent="0.25">
      <c r="A199" s="15">
        <v>42278</v>
      </c>
      <c r="B199" s="25">
        <f t="shared" si="13"/>
        <v>3.1439081629822695E-2</v>
      </c>
      <c r="C199" s="23">
        <v>3.1439081629822692</v>
      </c>
      <c r="E199" s="25">
        <f t="shared" si="11"/>
        <v>2.2930903810888133E-2</v>
      </c>
      <c r="F199" s="23">
        <v>2.2930903810888132</v>
      </c>
    </row>
    <row r="200" spans="1:10" ht="10.5" x14ac:dyDescent="0.25">
      <c r="A200" s="15">
        <v>42309</v>
      </c>
      <c r="B200" s="25">
        <f t="shared" si="13"/>
        <v>3.2105103041240098E-2</v>
      </c>
      <c r="C200" s="23">
        <v>3.2105103041240097</v>
      </c>
      <c r="E200" s="25">
        <f t="shared" si="11"/>
        <v>2.3645587136036782E-2</v>
      </c>
      <c r="F200" s="23">
        <v>2.3645587136036781</v>
      </c>
    </row>
    <row r="201" spans="1:10" ht="10.5" x14ac:dyDescent="0.25">
      <c r="A201" s="15">
        <v>42339</v>
      </c>
      <c r="B201" s="25">
        <f t="shared" si="13"/>
        <v>3.2053395462275307E-2</v>
      </c>
      <c r="C201" s="23">
        <v>3.2053395462275307</v>
      </c>
      <c r="D201" s="26">
        <v>100</v>
      </c>
      <c r="E201" s="25">
        <f t="shared" si="11"/>
        <v>2.4871271099380386E-2</v>
      </c>
      <c r="F201" s="23">
        <v>2.4871271099380388</v>
      </c>
    </row>
    <row r="202" spans="1:10" ht="10.5" x14ac:dyDescent="0.25">
      <c r="A202" s="15">
        <v>42370</v>
      </c>
      <c r="B202" s="25">
        <f t="shared" si="13"/>
        <v>3.1070149386229522E-2</v>
      </c>
      <c r="C202" s="23">
        <v>3.1070149386229522</v>
      </c>
      <c r="E202" s="25">
        <f t="shared" si="11"/>
        <v>2.6441014866918043E-2</v>
      </c>
      <c r="F202" s="23">
        <v>2.6441014866918042</v>
      </c>
    </row>
    <row r="203" spans="1:10" ht="10.5" x14ac:dyDescent="0.25">
      <c r="A203" s="15">
        <v>42401</v>
      </c>
      <c r="B203" s="25">
        <f t="shared" si="13"/>
        <v>2.9459324731761546E-2</v>
      </c>
      <c r="C203" s="23">
        <v>2.9459324731761547</v>
      </c>
      <c r="E203" s="25">
        <f t="shared" si="11"/>
        <v>2.8018329027761194E-2</v>
      </c>
      <c r="F203" s="23">
        <v>2.8018329027761193</v>
      </c>
    </row>
    <row r="204" spans="1:10" ht="10.5" x14ac:dyDescent="0.25">
      <c r="A204" s="15">
        <v>42430</v>
      </c>
      <c r="B204" s="25">
        <f t="shared" si="13"/>
        <v>2.7750472865870811E-2</v>
      </c>
      <c r="C204" s="23">
        <v>2.775047286587081</v>
      </c>
      <c r="E204" s="25">
        <f t="shared" si="11"/>
        <v>2.9099927165223725E-2</v>
      </c>
      <c r="F204" s="23">
        <v>2.9099927165223725</v>
      </c>
    </row>
    <row r="205" spans="1:10" ht="10.5" x14ac:dyDescent="0.25">
      <c r="A205" s="15">
        <v>42461</v>
      </c>
      <c r="B205" s="25">
        <f t="shared" si="13"/>
        <v>2.643847199701764E-2</v>
      </c>
      <c r="C205" s="23">
        <v>2.6438471997017641</v>
      </c>
      <c r="E205" s="25">
        <f t="shared" si="11"/>
        <v>2.9392487332128767E-2</v>
      </c>
      <c r="F205" s="23">
        <v>2.9392487332128767</v>
      </c>
    </row>
    <row r="206" spans="1:10" ht="10.5" x14ac:dyDescent="0.25">
      <c r="A206" s="15">
        <v>42491</v>
      </c>
      <c r="B206" s="25">
        <f t="shared" si="13"/>
        <v>2.5671796548737868E-2</v>
      </c>
      <c r="C206" s="23">
        <v>2.5671796548737866</v>
      </c>
      <c r="E206" s="25">
        <f t="shared" si="11"/>
        <v>2.8880215882639296E-2</v>
      </c>
      <c r="F206" s="23">
        <v>2.8880215882639297</v>
      </c>
    </row>
    <row r="207" spans="1:10" ht="10.5" x14ac:dyDescent="0.25">
      <c r="A207" s="15">
        <v>42522</v>
      </c>
      <c r="B207" s="25">
        <f t="shared" si="13"/>
        <v>2.5223836755978179E-2</v>
      </c>
      <c r="C207" s="23">
        <v>2.5223836755978177</v>
      </c>
      <c r="E207" s="25">
        <f t="shared" si="11"/>
        <v>2.7853646379775499E-2</v>
      </c>
      <c r="F207" s="23">
        <v>2.7853646379775499</v>
      </c>
    </row>
    <row r="208" spans="1:10" ht="10.5" x14ac:dyDescent="0.25">
      <c r="A208" s="15">
        <v>42552</v>
      </c>
      <c r="B208" s="25">
        <f t="shared" si="13"/>
        <v>2.4787941600145282E-2</v>
      </c>
      <c r="C208" s="23">
        <v>2.478794160014528</v>
      </c>
      <c r="E208" s="25">
        <f t="shared" si="11"/>
        <v>2.6447474029768114E-2</v>
      </c>
      <c r="F208" s="23">
        <v>2.6447474029768112</v>
      </c>
    </row>
    <row r="209" spans="1:6" ht="10.5" x14ac:dyDescent="0.25">
      <c r="A209" s="15">
        <v>42583</v>
      </c>
      <c r="B209" s="25">
        <f t="shared" si="13"/>
        <v>2.4186265153171613E-2</v>
      </c>
      <c r="C209" s="23">
        <v>2.4186265153171611</v>
      </c>
      <c r="E209" s="25">
        <f t="shared" si="11"/>
        <v>2.5244052223068955E-2</v>
      </c>
      <c r="F209" s="23">
        <v>2.5244052223068953</v>
      </c>
    </row>
    <row r="210" spans="1:6" ht="10.5" x14ac:dyDescent="0.25">
      <c r="A210" s="15">
        <v>42614</v>
      </c>
      <c r="B210" s="25">
        <f t="shared" si="13"/>
        <v>2.3600443761650061E-2</v>
      </c>
      <c r="C210" s="23">
        <v>2.3600443761650061</v>
      </c>
      <c r="E210" s="25">
        <f t="shared" ref="E210:E264" si="14">F210/100</f>
        <v>2.4447209311572387E-2</v>
      </c>
      <c r="F210" s="23">
        <v>2.4447209311572387</v>
      </c>
    </row>
    <row r="211" spans="1:6" ht="10.5" x14ac:dyDescent="0.25">
      <c r="A211" s="15">
        <v>42644</v>
      </c>
      <c r="B211" s="25">
        <f t="shared" si="13"/>
        <v>2.3159319682960703E-2</v>
      </c>
      <c r="C211" s="23">
        <v>2.3159319682960704</v>
      </c>
      <c r="E211" s="25">
        <f t="shared" si="14"/>
        <v>2.4145487723600763E-2</v>
      </c>
      <c r="F211" s="23">
        <v>2.4145487723600763</v>
      </c>
    </row>
    <row r="212" spans="1:6" ht="10.5" x14ac:dyDescent="0.25">
      <c r="A212" s="15">
        <v>42675</v>
      </c>
      <c r="B212" s="25">
        <f t="shared" si="13"/>
        <v>2.2955176340044264E-2</v>
      </c>
      <c r="C212" s="23">
        <v>2.2955176340044265</v>
      </c>
      <c r="E212" s="25">
        <f t="shared" si="14"/>
        <v>2.4132608997530697E-2</v>
      </c>
      <c r="F212" s="23">
        <v>2.4132608997530696</v>
      </c>
    </row>
    <row r="213" spans="1:6" ht="10.5" x14ac:dyDescent="0.25">
      <c r="A213" s="15">
        <v>42705</v>
      </c>
      <c r="B213" s="25">
        <f t="shared" si="13"/>
        <v>2.285397634363015E-2</v>
      </c>
      <c r="C213" s="23">
        <v>2.2853976343630151</v>
      </c>
      <c r="E213" s="25">
        <f t="shared" si="14"/>
        <v>2.4300423103955918E-2</v>
      </c>
      <c r="F213" s="23">
        <v>2.4300423103955917</v>
      </c>
    </row>
    <row r="214" spans="1:6" ht="10.5" x14ac:dyDescent="0.25">
      <c r="A214" s="15">
        <v>42736</v>
      </c>
      <c r="B214" s="25">
        <f t="shared" si="13"/>
        <v>2.2620584844819835E-2</v>
      </c>
      <c r="C214" s="23">
        <v>2.2620584844819835</v>
      </c>
      <c r="E214" s="25">
        <f t="shared" si="14"/>
        <v>2.4471557573554965E-2</v>
      </c>
      <c r="F214" s="23">
        <v>2.4471557573554965</v>
      </c>
    </row>
    <row r="215" spans="1:6" ht="10.5" x14ac:dyDescent="0.25">
      <c r="A215" s="15">
        <v>42767</v>
      </c>
      <c r="B215" s="25">
        <f t="shared" si="13"/>
        <v>2.2235299902859808E-2</v>
      </c>
      <c r="C215" s="23">
        <v>2.2235299902859809</v>
      </c>
      <c r="E215" s="25">
        <f t="shared" si="14"/>
        <v>2.453025708100201E-2</v>
      </c>
      <c r="F215" s="23">
        <v>2.4530257081002009</v>
      </c>
    </row>
    <row r="216" spans="1:6" ht="10.5" x14ac:dyDescent="0.25">
      <c r="A216" s="15">
        <v>42795</v>
      </c>
      <c r="B216" s="25">
        <f t="shared" si="13"/>
        <v>2.1778633021699266E-2</v>
      </c>
      <c r="C216" s="23">
        <v>2.1778633021699267</v>
      </c>
      <c r="E216" s="25">
        <f t="shared" si="14"/>
        <v>2.4354131676440131E-2</v>
      </c>
      <c r="F216" s="23">
        <v>2.4354131676440129</v>
      </c>
    </row>
    <row r="217" spans="1:6" ht="10.5" x14ac:dyDescent="0.25">
      <c r="A217" s="15">
        <v>42826</v>
      </c>
      <c r="B217" s="25">
        <f t="shared" si="13"/>
        <v>2.1407072490349056E-2</v>
      </c>
      <c r="C217" s="23">
        <v>2.1407072490349055</v>
      </c>
      <c r="E217" s="25">
        <f t="shared" si="14"/>
        <v>2.3935718391762308E-2</v>
      </c>
      <c r="F217" s="23">
        <v>2.3935718391762308</v>
      </c>
    </row>
    <row r="218" spans="1:6" ht="10.5" x14ac:dyDescent="0.25">
      <c r="A218" s="15">
        <v>42856</v>
      </c>
      <c r="B218" s="25">
        <f t="shared" si="13"/>
        <v>2.1257280732996268E-2</v>
      </c>
      <c r="C218" s="23">
        <v>2.1257280732996269</v>
      </c>
      <c r="E218" s="25">
        <f t="shared" si="14"/>
        <v>2.3346624795987588E-2</v>
      </c>
      <c r="F218" s="23">
        <v>2.3346624795987587</v>
      </c>
    </row>
    <row r="219" spans="1:6" ht="10.5" x14ac:dyDescent="0.25">
      <c r="A219" s="15">
        <v>42887</v>
      </c>
      <c r="B219" s="25">
        <f t="shared" si="13"/>
        <v>2.1269560340408306E-2</v>
      </c>
      <c r="C219" s="23">
        <v>2.1269560340408304</v>
      </c>
      <c r="E219" s="25">
        <f t="shared" si="14"/>
        <v>2.2693815283706779E-2</v>
      </c>
      <c r="F219" s="23">
        <v>2.269381528370678</v>
      </c>
    </row>
    <row r="220" spans="1:6" ht="10.5" x14ac:dyDescent="0.25">
      <c r="A220" s="15">
        <v>42917</v>
      </c>
      <c r="B220" s="25">
        <f t="shared" si="13"/>
        <v>2.1381906934506142E-2</v>
      </c>
      <c r="C220" s="23">
        <v>2.1381906934506141</v>
      </c>
      <c r="E220" s="25">
        <f t="shared" si="14"/>
        <v>2.1935986170124388E-2</v>
      </c>
      <c r="F220" s="23">
        <v>2.1935986170124386</v>
      </c>
    </row>
    <row r="221" spans="1:6" ht="10.5" x14ac:dyDescent="0.25">
      <c r="A221" s="15">
        <v>42948</v>
      </c>
      <c r="B221" s="25">
        <f t="shared" si="13"/>
        <v>2.1542921259538703E-2</v>
      </c>
      <c r="C221" s="23">
        <v>2.1542921259538703</v>
      </c>
      <c r="E221" s="25">
        <f t="shared" si="14"/>
        <v>2.1084138079137102E-2</v>
      </c>
      <c r="F221" s="23">
        <v>2.1084138079137102</v>
      </c>
    </row>
    <row r="222" spans="1:6" ht="10.5" x14ac:dyDescent="0.25">
      <c r="A222" s="15">
        <v>42979</v>
      </c>
      <c r="B222" s="25">
        <f>C222/100</f>
        <v>2.1653783580231189E-2</v>
      </c>
      <c r="C222" s="23">
        <v>2.1653783580231187</v>
      </c>
      <c r="E222" s="25">
        <f t="shared" si="14"/>
        <v>2.0150044415958517E-2</v>
      </c>
      <c r="F222" s="23">
        <v>2.0150044415958517</v>
      </c>
    </row>
    <row r="223" spans="1:6" ht="10.5" x14ac:dyDescent="0.25">
      <c r="A223" s="15">
        <v>43009</v>
      </c>
      <c r="B223" s="25">
        <f t="shared" si="13"/>
        <v>2.1655631869464322E-2</v>
      </c>
      <c r="C223" s="23">
        <v>2.1655631869464322</v>
      </c>
      <c r="E223" s="25">
        <f t="shared" si="14"/>
        <v>1.9407666052262816E-2</v>
      </c>
      <c r="F223" s="23">
        <v>1.9407666052262815</v>
      </c>
    </row>
    <row r="224" spans="1:6" ht="10.5" x14ac:dyDescent="0.25">
      <c r="A224" s="15">
        <v>43040</v>
      </c>
      <c r="B224" s="25">
        <f t="shared" si="13"/>
        <v>2.1481001962612333E-2</v>
      </c>
      <c r="C224" s="23">
        <v>2.1481001962612334</v>
      </c>
      <c r="E224" s="25">
        <f t="shared" si="14"/>
        <v>1.8825659401155645E-2</v>
      </c>
      <c r="F224" s="23">
        <v>1.8825659401155643</v>
      </c>
    </row>
    <row r="225" spans="1:6" ht="10.5" x14ac:dyDescent="0.25">
      <c r="A225" s="15">
        <v>43070</v>
      </c>
      <c r="B225" s="25">
        <f t="shared" si="13"/>
        <v>2.1084092013301015E-2</v>
      </c>
      <c r="C225" s="23">
        <v>2.1084092013301015</v>
      </c>
      <c r="E225" s="25">
        <f t="shared" si="14"/>
        <v>1.8267602770822879E-2</v>
      </c>
      <c r="F225" s="23">
        <v>1.8267602770822879</v>
      </c>
    </row>
    <row r="226" spans="1:6" ht="10.5" x14ac:dyDescent="0.25">
      <c r="A226" s="15">
        <v>43101</v>
      </c>
      <c r="B226" s="25">
        <f t="shared" si="13"/>
        <v>2.0439409741070603E-2</v>
      </c>
      <c r="C226" s="23">
        <v>2.0439409741070604</v>
      </c>
      <c r="E226" s="25">
        <f t="shared" si="14"/>
        <v>1.7625535666890145E-2</v>
      </c>
      <c r="F226" s="23">
        <v>1.7625535666890144</v>
      </c>
    </row>
    <row r="227" spans="1:6" ht="10.5" x14ac:dyDescent="0.25">
      <c r="A227" s="15">
        <v>43132</v>
      </c>
      <c r="B227" s="25">
        <f t="shared" si="13"/>
        <v>1.9636666242291677E-2</v>
      </c>
      <c r="C227" s="23">
        <v>1.9636666242291678</v>
      </c>
      <c r="E227" s="25">
        <f t="shared" si="14"/>
        <v>1.6886859189639107E-2</v>
      </c>
      <c r="F227" s="23">
        <v>1.6886859189639107</v>
      </c>
    </row>
    <row r="228" spans="1:6" ht="10.5" x14ac:dyDescent="0.25">
      <c r="A228" s="15">
        <v>43160</v>
      </c>
      <c r="B228" s="25">
        <f t="shared" si="13"/>
        <v>1.8992192663172418E-2</v>
      </c>
      <c r="C228" s="23">
        <v>1.8992192663172418</v>
      </c>
      <c r="E228" s="25">
        <f t="shared" si="14"/>
        <v>1.6160167043937346E-2</v>
      </c>
      <c r="F228" s="23">
        <v>1.6160167043937348</v>
      </c>
    </row>
    <row r="229" spans="1:6" ht="10.5" x14ac:dyDescent="0.25">
      <c r="A229" s="15">
        <v>43191</v>
      </c>
      <c r="B229" s="25">
        <f t="shared" si="13"/>
        <v>1.8811906064607593E-2</v>
      </c>
      <c r="C229" s="23">
        <v>1.8811906064607593</v>
      </c>
      <c r="E229" s="25">
        <f t="shared" si="14"/>
        <v>1.5420634372479558E-2</v>
      </c>
      <c r="F229" s="23">
        <v>1.5420634372479558</v>
      </c>
    </row>
    <row r="230" spans="1:6" ht="10.5" x14ac:dyDescent="0.25">
      <c r="A230" s="15">
        <v>43221</v>
      </c>
      <c r="B230" s="25">
        <f t="shared" si="13"/>
        <v>1.906867886943233E-2</v>
      </c>
      <c r="C230" s="23">
        <v>1.9068678869432329</v>
      </c>
      <c r="E230" s="25">
        <f t="shared" si="14"/>
        <v>1.4633474190499334E-2</v>
      </c>
      <c r="F230" s="23">
        <v>1.4633474190499334</v>
      </c>
    </row>
    <row r="231" spans="1:6" ht="10.5" x14ac:dyDescent="0.25">
      <c r="A231" s="15">
        <v>43252</v>
      </c>
      <c r="B231" s="25">
        <f t="shared" si="13"/>
        <v>1.9570478963990244E-2</v>
      </c>
      <c r="C231" s="23">
        <v>1.9570478963990245</v>
      </c>
      <c r="E231" s="25">
        <f t="shared" si="14"/>
        <v>1.3912564290244145E-2</v>
      </c>
      <c r="F231" s="23">
        <v>1.3912564290244145</v>
      </c>
    </row>
    <row r="232" spans="1:6" ht="10.5" x14ac:dyDescent="0.25">
      <c r="A232" s="15">
        <v>43282</v>
      </c>
      <c r="B232" s="25">
        <f t="shared" si="13"/>
        <v>2.0166961236258166E-2</v>
      </c>
      <c r="C232" s="23">
        <v>2.0166961236258167</v>
      </c>
      <c r="E232" s="25">
        <f t="shared" si="14"/>
        <v>1.3311707965619295E-2</v>
      </c>
      <c r="F232" s="23">
        <v>1.3311707965619295</v>
      </c>
    </row>
    <row r="233" spans="1:6" ht="10.5" x14ac:dyDescent="0.25">
      <c r="A233" s="15">
        <v>43313</v>
      </c>
      <c r="B233" s="25">
        <f t="shared" si="13"/>
        <v>2.0750492694702104E-2</v>
      </c>
      <c r="C233" s="23">
        <v>2.0750492694702105</v>
      </c>
      <c r="E233" s="25">
        <f t="shared" si="14"/>
        <v>1.2812782815512715E-2</v>
      </c>
      <c r="F233" s="23">
        <v>1.2812782815512715</v>
      </c>
    </row>
    <row r="234" spans="1:6" ht="10.5" x14ac:dyDescent="0.25">
      <c r="A234" s="15">
        <v>43344</v>
      </c>
      <c r="B234" s="25">
        <f t="shared" si="13"/>
        <v>2.1385029737639578E-2</v>
      </c>
      <c r="C234" s="23">
        <v>2.1385029737639578</v>
      </c>
      <c r="E234" s="25">
        <f t="shared" si="14"/>
        <v>1.2330047500379852E-2</v>
      </c>
      <c r="F234" s="23">
        <v>1.2330047500379853</v>
      </c>
    </row>
    <row r="235" spans="1:6" ht="10.5" x14ac:dyDescent="0.25">
      <c r="A235" s="15">
        <v>43374</v>
      </c>
      <c r="B235" s="25">
        <f t="shared" si="13"/>
        <v>2.2039606358060838E-2</v>
      </c>
      <c r="C235" s="23">
        <v>2.2039606358060837</v>
      </c>
      <c r="E235" s="25">
        <f t="shared" si="14"/>
        <v>1.1886329519806966E-2</v>
      </c>
      <c r="F235" s="23">
        <v>1.1886329519806966</v>
      </c>
    </row>
    <row r="236" spans="1:6" ht="10.5" x14ac:dyDescent="0.25">
      <c r="A236" s="15">
        <v>43405</v>
      </c>
      <c r="B236" s="25">
        <f t="shared" si="13"/>
        <v>2.2548141070291836E-2</v>
      </c>
      <c r="C236" s="23">
        <v>2.2548141070291834</v>
      </c>
      <c r="E236" s="25">
        <f t="shared" si="14"/>
        <v>1.1558726916372181E-2</v>
      </c>
      <c r="F236" s="23">
        <v>1.1558726916372182</v>
      </c>
    </row>
    <row r="237" spans="1:6" ht="10.5" x14ac:dyDescent="0.25">
      <c r="A237" s="15">
        <v>43435</v>
      </c>
      <c r="B237" s="25">
        <f t="shared" si="13"/>
        <v>2.2778193852115838E-2</v>
      </c>
      <c r="C237" s="23">
        <v>2.277819385211584</v>
      </c>
      <c r="E237" s="25">
        <f t="shared" si="14"/>
        <v>1.143045102346279E-2</v>
      </c>
      <c r="F237" s="23">
        <v>1.1430451023462791</v>
      </c>
    </row>
    <row r="238" spans="1:6" ht="10.5" x14ac:dyDescent="0.25">
      <c r="A238" s="15">
        <v>43466</v>
      </c>
      <c r="B238" s="25">
        <f t="shared" si="13"/>
        <v>2.2715588603665387E-2</v>
      </c>
      <c r="C238" s="23">
        <v>2.2715588603665386</v>
      </c>
      <c r="E238" s="25">
        <f t="shared" si="14"/>
        <v>1.1507262026147642E-2</v>
      </c>
      <c r="F238" s="23">
        <v>1.1507262026147642</v>
      </c>
    </row>
    <row r="239" spans="1:6" ht="10.5" x14ac:dyDescent="0.25">
      <c r="A239" s="15">
        <v>43497</v>
      </c>
      <c r="B239" s="25">
        <f t="shared" si="13"/>
        <v>2.2454392125482999E-2</v>
      </c>
      <c r="C239" s="23">
        <v>2.2454392125483</v>
      </c>
      <c r="E239" s="25">
        <f t="shared" si="14"/>
        <v>1.18713362339557E-2</v>
      </c>
      <c r="F239" s="23">
        <v>1.18713362339557</v>
      </c>
    </row>
    <row r="240" spans="1:6" ht="10.5" x14ac:dyDescent="0.25">
      <c r="A240" s="15">
        <v>43525</v>
      </c>
      <c r="B240" s="25">
        <f t="shared" si="13"/>
        <v>2.2013157343309268E-2</v>
      </c>
      <c r="C240" s="23">
        <v>2.2013157343309269</v>
      </c>
      <c r="E240" s="25">
        <f t="shared" si="14"/>
        <v>1.2570420484538688E-2</v>
      </c>
      <c r="F240" s="23">
        <v>1.2570420484538687</v>
      </c>
    </row>
    <row r="241" spans="1:6" ht="10.5" x14ac:dyDescent="0.25">
      <c r="A241" s="15">
        <v>43556</v>
      </c>
      <c r="B241" s="25">
        <f t="shared" si="13"/>
        <v>2.1620411953063051E-2</v>
      </c>
      <c r="C241" s="23">
        <v>2.1620411953063052</v>
      </c>
      <c r="E241" s="25">
        <f t="shared" si="14"/>
        <v>1.3527554537365427E-2</v>
      </c>
      <c r="F241" s="23">
        <v>1.3527554537365427</v>
      </c>
    </row>
    <row r="242" spans="1:6" ht="10.5" x14ac:dyDescent="0.25">
      <c r="A242" s="15">
        <v>43586</v>
      </c>
      <c r="B242" s="25">
        <f t="shared" si="13"/>
        <v>2.1422146438426149E-2</v>
      </c>
      <c r="C242" s="23">
        <v>2.1422146438426148</v>
      </c>
      <c r="E242" s="25">
        <f t="shared" si="14"/>
        <v>1.4585038126569224E-2</v>
      </c>
      <c r="F242" s="23">
        <v>1.4585038126569223</v>
      </c>
    </row>
    <row r="243" spans="1:6" ht="10.5" x14ac:dyDescent="0.25">
      <c r="A243" s="15">
        <v>43617</v>
      </c>
      <c r="B243" s="25">
        <f t="shared" si="13"/>
        <v>2.1413994846903761E-2</v>
      </c>
      <c r="C243" s="23">
        <v>2.1413994846903761</v>
      </c>
      <c r="E243" s="25">
        <f t="shared" si="14"/>
        <v>1.5413808931886869E-2</v>
      </c>
      <c r="F243" s="23">
        <v>1.541380893188687</v>
      </c>
    </row>
    <row r="244" spans="1:6" ht="10.5" x14ac:dyDescent="0.25">
      <c r="A244" s="15">
        <v>43647</v>
      </c>
      <c r="B244" s="25">
        <f t="shared" si="13"/>
        <v>2.1513604534008638E-2</v>
      </c>
      <c r="C244" s="23">
        <v>2.1513604534008639</v>
      </c>
      <c r="E244" s="25">
        <f t="shared" si="14"/>
        <v>1.5885089403746534E-2</v>
      </c>
      <c r="F244" s="23">
        <v>1.5885089403746535</v>
      </c>
    </row>
    <row r="245" spans="1:6" ht="10.5" x14ac:dyDescent="0.25">
      <c r="A245" s="15">
        <v>43678</v>
      </c>
      <c r="B245" s="25">
        <f t="shared" si="13"/>
        <v>2.1725716570749353E-2</v>
      </c>
      <c r="C245" s="23">
        <v>2.1725716570749354</v>
      </c>
      <c r="E245" s="25">
        <f t="shared" si="14"/>
        <v>1.6117749053860115E-2</v>
      </c>
      <c r="F245" s="23">
        <v>1.6117749053860115</v>
      </c>
    </row>
    <row r="246" spans="1:6" ht="10.5" x14ac:dyDescent="0.25">
      <c r="A246" s="15">
        <v>43709</v>
      </c>
      <c r="B246" s="25">
        <f t="shared" si="13"/>
        <v>2.1973483771866743E-2</v>
      </c>
      <c r="C246" s="23">
        <v>2.1973483771866742</v>
      </c>
      <c r="E246" s="25">
        <f t="shared" si="14"/>
        <v>1.6378267734957375E-2</v>
      </c>
      <c r="F246" s="23">
        <v>1.6378267734957375</v>
      </c>
    </row>
    <row r="247" spans="1:6" ht="10.5" x14ac:dyDescent="0.25">
      <c r="A247" s="15">
        <v>43739</v>
      </c>
      <c r="B247" s="25">
        <f t="shared" si="13"/>
        <v>2.2032854840600819E-2</v>
      </c>
      <c r="C247" s="23">
        <v>2.203285484060082</v>
      </c>
      <c r="E247" s="25">
        <f t="shared" si="14"/>
        <v>1.6866402340499836E-2</v>
      </c>
      <c r="F247" s="23">
        <v>1.6866402340499835</v>
      </c>
    </row>
    <row r="248" spans="1:6" ht="10.5" x14ac:dyDescent="0.25">
      <c r="A248" s="15">
        <v>43770</v>
      </c>
      <c r="B248" s="25">
        <f t="shared" si="13"/>
        <v>2.1905540823517488E-2</v>
      </c>
      <c r="C248" s="23">
        <v>2.1905540823517486</v>
      </c>
      <c r="E248" s="25">
        <f t="shared" si="14"/>
        <v>1.7673385280496487E-2</v>
      </c>
      <c r="F248" s="23">
        <v>1.7673385280496485</v>
      </c>
    </row>
    <row r="249" spans="1:6" ht="10.5" x14ac:dyDescent="0.25">
      <c r="A249" s="15">
        <v>43800</v>
      </c>
      <c r="B249" s="25">
        <f t="shared" si="13"/>
        <v>2.2236953066159429E-2</v>
      </c>
      <c r="C249" s="23">
        <v>2.2236953066159431</v>
      </c>
      <c r="E249" s="25">
        <f t="shared" si="14"/>
        <v>1.8795076747460008E-2</v>
      </c>
      <c r="F249" s="23">
        <v>1.8795076747460009</v>
      </c>
    </row>
    <row r="250" spans="1:6" ht="10.5" x14ac:dyDescent="0.25">
      <c r="A250" s="15">
        <v>43831</v>
      </c>
      <c r="B250" s="25">
        <f t="shared" si="13"/>
        <v>2.3415711863725076E-2</v>
      </c>
      <c r="C250" s="23">
        <v>2.3415711863725077</v>
      </c>
      <c r="E250" s="25">
        <f t="shared" si="14"/>
        <v>1.9785267903259542E-2</v>
      </c>
      <c r="F250" s="23">
        <v>1.9785267903259542</v>
      </c>
    </row>
    <row r="251" spans="1:6" ht="10.5" x14ac:dyDescent="0.25">
      <c r="A251" s="15">
        <v>43862</v>
      </c>
      <c r="B251" s="25">
        <f t="shared" si="13"/>
        <v>2.5329732833381288E-2</v>
      </c>
      <c r="C251" s="23">
        <v>2.5329732833381287</v>
      </c>
      <c r="E251" s="25">
        <f t="shared" si="14"/>
        <v>2.0177489682632631E-2</v>
      </c>
      <c r="F251" s="23">
        <v>2.017748968263263</v>
      </c>
    </row>
    <row r="252" spans="1:6" ht="10.5" x14ac:dyDescent="0.25">
      <c r="A252" s="15">
        <v>43891</v>
      </c>
      <c r="B252" s="25">
        <f t="shared" si="13"/>
        <v>2.7839409439192248E-2</v>
      </c>
      <c r="C252" s="23">
        <v>2.7839409439192249</v>
      </c>
      <c r="E252" s="25">
        <f t="shared" si="14"/>
        <v>1.9778764150499586E-2</v>
      </c>
      <c r="F252" s="23">
        <v>1.9778764150499586</v>
      </c>
    </row>
    <row r="253" spans="1:6" ht="10.5" x14ac:dyDescent="0.25">
      <c r="A253" s="15">
        <v>43922</v>
      </c>
      <c r="B253" s="25">
        <f t="shared" si="13"/>
        <v>3.0984874296006285E-2</v>
      </c>
      <c r="C253" s="23">
        <v>3.0984874296006284</v>
      </c>
      <c r="E253" s="25">
        <f t="shared" si="14"/>
        <v>1.8644056215562314E-2</v>
      </c>
      <c r="F253" s="23">
        <v>1.8644056215562315</v>
      </c>
    </row>
    <row r="254" spans="1:6" ht="10.5" x14ac:dyDescent="0.25">
      <c r="A254" s="15">
        <v>43952</v>
      </c>
      <c r="B254" s="25">
        <f t="shared" si="13"/>
        <v>3.4768655709801317E-2</v>
      </c>
      <c r="C254" s="23">
        <v>3.4768655709801317</v>
      </c>
      <c r="E254" s="25">
        <f t="shared" si="14"/>
        <v>1.6966526889309788E-2</v>
      </c>
      <c r="F254" s="23">
        <v>1.696652688930979</v>
      </c>
    </row>
    <row r="255" spans="1:6" ht="10.5" x14ac:dyDescent="0.25">
      <c r="A255" s="15">
        <v>43983</v>
      </c>
      <c r="B255" s="25">
        <f t="shared" si="13"/>
        <v>3.9144517748939164E-2</v>
      </c>
      <c r="C255" s="23">
        <v>3.9144517748939163</v>
      </c>
      <c r="E255" s="25">
        <f t="shared" si="14"/>
        <v>1.5014556155077227E-2</v>
      </c>
      <c r="F255" s="23">
        <v>1.5014556155077228</v>
      </c>
    </row>
    <row r="256" spans="1:6" ht="10.5" x14ac:dyDescent="0.25">
      <c r="A256" s="15">
        <v>44013</v>
      </c>
      <c r="B256" s="25">
        <f t="shared" si="13"/>
        <v>4.3768843546987631E-2</v>
      </c>
      <c r="C256" s="23">
        <v>4.3768843546987632</v>
      </c>
      <c r="E256" s="25">
        <f t="shared" si="14"/>
        <v>1.3013055996805951E-2</v>
      </c>
      <c r="F256" s="23">
        <v>1.3013055996805951</v>
      </c>
    </row>
    <row r="257" spans="1:6" ht="10.5" x14ac:dyDescent="0.25">
      <c r="A257" s="15">
        <v>44044</v>
      </c>
      <c r="B257" s="25">
        <f t="shared" si="13"/>
        <v>4.8576071757953539E-2</v>
      </c>
      <c r="C257" s="23">
        <v>4.8576071757953541</v>
      </c>
      <c r="E257" s="25">
        <f t="shared" si="14"/>
        <v>1.1222266820588358E-2</v>
      </c>
      <c r="F257" s="23">
        <v>1.1222266820588358</v>
      </c>
    </row>
    <row r="258" spans="1:6" ht="10.5" x14ac:dyDescent="0.25">
      <c r="A258" s="15">
        <v>44075</v>
      </c>
      <c r="B258" s="25">
        <f t="shared" si="13"/>
        <v>5.2774240570270942E-2</v>
      </c>
      <c r="C258" s="23">
        <v>5.2774240570270941</v>
      </c>
      <c r="E258" s="25">
        <f t="shared" si="14"/>
        <v>9.9801827450844982E-3</v>
      </c>
      <c r="F258" s="23">
        <v>0.99801827450844982</v>
      </c>
    </row>
    <row r="259" spans="1:6" ht="10.5" x14ac:dyDescent="0.25">
      <c r="A259" s="15">
        <v>44105</v>
      </c>
      <c r="B259" s="25">
        <f t="shared" si="13"/>
        <v>5.6410037768584859E-2</v>
      </c>
      <c r="C259" s="23">
        <v>5.6410037768584855</v>
      </c>
      <c r="E259" s="25">
        <f t="shared" si="14"/>
        <v>9.4919510878096244E-3</v>
      </c>
      <c r="F259" s="23">
        <v>0.94919510878096247</v>
      </c>
    </row>
    <row r="260" spans="1:6" ht="10.5" x14ac:dyDescent="0.25">
      <c r="A260" s="15">
        <v>44136</v>
      </c>
      <c r="B260" s="25">
        <f t="shared" si="13"/>
        <v>5.9588568110747885E-2</v>
      </c>
      <c r="C260" s="23">
        <v>5.9588568110747886</v>
      </c>
      <c r="E260" s="25">
        <f t="shared" si="14"/>
        <v>9.5876268988347273E-3</v>
      </c>
      <c r="F260" s="23">
        <v>0.95876268988347269</v>
      </c>
    </row>
    <row r="261" spans="1:6" ht="10.5" x14ac:dyDescent="0.25">
      <c r="A261" s="15">
        <v>44166</v>
      </c>
      <c r="B261" s="25">
        <f t="shared" si="13"/>
        <v>6.2690236286952902E-2</v>
      </c>
      <c r="C261" s="23">
        <v>6.2690236286952903</v>
      </c>
      <c r="E261" s="25">
        <f t="shared" si="14"/>
        <v>9.98188936420304E-3</v>
      </c>
      <c r="F261" s="23">
        <v>0.99818893642030404</v>
      </c>
    </row>
    <row r="262" spans="1:6" ht="10.5" x14ac:dyDescent="0.25">
      <c r="A262" s="15">
        <v>44197</v>
      </c>
      <c r="B262" s="25">
        <f t="shared" ref="B262:B265" si="15">C262/100</f>
        <v>6.6067655359671795E-2</v>
      </c>
      <c r="C262" s="23">
        <v>6.6067655359671793</v>
      </c>
      <c r="E262" s="25">
        <f t="shared" si="14"/>
        <v>1.0604314989980905E-2</v>
      </c>
      <c r="F262" s="23">
        <v>1.0604314989980905</v>
      </c>
    </row>
    <row r="263" spans="1:6" ht="10.5" x14ac:dyDescent="0.25">
      <c r="A263" s="15">
        <v>44228</v>
      </c>
      <c r="B263" s="25">
        <f t="shared" si="15"/>
        <v>6.9996559234036623E-2</v>
      </c>
      <c r="C263" s="23">
        <v>6.9996559234036626</v>
      </c>
      <c r="E263" s="25">
        <f t="shared" si="14"/>
        <v>1.1280802737565656E-2</v>
      </c>
      <c r="F263" s="23">
        <v>1.1280802737565656</v>
      </c>
    </row>
    <row r="264" spans="1:6" ht="10.5" x14ac:dyDescent="0.25">
      <c r="A264" s="15">
        <v>44256</v>
      </c>
      <c r="B264" s="25">
        <f t="shared" si="15"/>
        <v>7.3942738498279842E-2</v>
      </c>
      <c r="C264" s="23">
        <v>7.3942738498279841</v>
      </c>
      <c r="E264" s="25">
        <f t="shared" si="14"/>
        <v>1.1911757988248879E-2</v>
      </c>
      <c r="F264" s="23">
        <v>1.1911757988248879</v>
      </c>
    </row>
    <row r="265" spans="1:6" x14ac:dyDescent="0.2">
      <c r="A265" s="15">
        <v>44287</v>
      </c>
      <c r="B265" s="25">
        <f t="shared" si="15"/>
        <v>0</v>
      </c>
    </row>
    <row r="266" spans="1:6" x14ac:dyDescent="0.2">
      <c r="A266" s="15">
        <v>44317</v>
      </c>
    </row>
    <row r="267" spans="1:6" x14ac:dyDescent="0.2">
      <c r="A267" s="15">
        <v>44348</v>
      </c>
    </row>
  </sheetData>
  <mergeCells count="2">
    <mergeCell ref="E4:F4"/>
    <mergeCell ref="B4:C4"/>
  </mergeCells>
  <phoneticPr fontId="5" type="noConversion"/>
  <hyperlinks>
    <hyperlink ref="Q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pageSetup paperSize="9" orientation="portrait" r:id="rId1"/>
  <headerFooter alignWithMargins="0">
    <oddFooter>&amp;C&amp;1#&amp;"Arial Black"&amp;10&amp;K000000OFFICIAL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168"/>
  <sheetViews>
    <sheetView zoomScale="110" zoomScaleNormal="110" workbookViewId="0">
      <pane xSplit="2" ySplit="2" topLeftCell="C126" activePane="bottomRight" state="frozen"/>
      <selection pane="topRight" activeCell="C1" sqref="C1"/>
      <selection pane="bottomLeft" activeCell="A3" sqref="A3"/>
      <selection pane="bottomRight" activeCell="C140" sqref="C140:N161"/>
    </sheetView>
  </sheetViews>
  <sheetFormatPr defaultRowHeight="10" x14ac:dyDescent="0.2"/>
  <cols>
    <col min="2" max="2" width="18.19921875" customWidth="1"/>
  </cols>
  <sheetData>
    <row r="1" spans="1:14" ht="11.5" x14ac:dyDescent="0.25">
      <c r="A1" s="117"/>
      <c r="B1" s="118"/>
      <c r="C1" s="119" t="s">
        <v>31</v>
      </c>
      <c r="D1" s="120"/>
      <c r="E1" s="121"/>
      <c r="F1" s="119" t="s">
        <v>32</v>
      </c>
      <c r="G1" s="120"/>
      <c r="H1" s="121"/>
      <c r="I1" s="119" t="s">
        <v>34</v>
      </c>
      <c r="J1" s="120"/>
      <c r="K1" s="121"/>
      <c r="L1" s="119" t="s">
        <v>35</v>
      </c>
      <c r="M1" s="120"/>
      <c r="N1" s="121"/>
    </row>
    <row r="2" spans="1:14" ht="11.5" x14ac:dyDescent="0.25">
      <c r="A2" s="36"/>
      <c r="B2" s="122" t="s">
        <v>38</v>
      </c>
      <c r="C2" s="123" t="s">
        <v>39</v>
      </c>
      <c r="D2" s="123" t="s">
        <v>13</v>
      </c>
      <c r="E2" s="124" t="s">
        <v>40</v>
      </c>
      <c r="F2" s="123" t="s">
        <v>39</v>
      </c>
      <c r="G2" s="123" t="s">
        <v>13</v>
      </c>
      <c r="H2" s="124" t="s">
        <v>40</v>
      </c>
      <c r="I2" s="123" t="s">
        <v>39</v>
      </c>
      <c r="J2" s="123" t="s">
        <v>13</v>
      </c>
      <c r="K2" s="124" t="s">
        <v>40</v>
      </c>
      <c r="L2" s="123" t="s">
        <v>39</v>
      </c>
      <c r="M2" s="123" t="s">
        <v>13</v>
      </c>
      <c r="N2" s="124" t="s">
        <v>40</v>
      </c>
    </row>
    <row r="3" spans="1:14" ht="11.5" x14ac:dyDescent="0.25">
      <c r="A3" s="36" t="s">
        <v>16</v>
      </c>
      <c r="B3" s="123" t="s">
        <v>148</v>
      </c>
      <c r="C3" s="125">
        <v>263</v>
      </c>
      <c r="D3" s="126">
        <v>340</v>
      </c>
      <c r="E3" s="127">
        <v>-8.1081081081081086E-2</v>
      </c>
      <c r="F3" s="125">
        <v>225</v>
      </c>
      <c r="G3" s="126">
        <v>460</v>
      </c>
      <c r="H3" s="127">
        <v>-0.11538461538461539</v>
      </c>
      <c r="I3" s="125">
        <v>95</v>
      </c>
      <c r="J3" s="126">
        <v>650</v>
      </c>
      <c r="K3" s="127">
        <v>-4.4117647058823532E-2</v>
      </c>
      <c r="L3" s="125">
        <v>108</v>
      </c>
      <c r="M3" s="126">
        <v>885</v>
      </c>
      <c r="N3" s="127">
        <v>-0.115</v>
      </c>
    </row>
    <row r="4" spans="1:14" ht="11.5" x14ac:dyDescent="0.25">
      <c r="A4" s="36"/>
      <c r="B4" s="123" t="s">
        <v>149</v>
      </c>
      <c r="C4" s="125">
        <v>206</v>
      </c>
      <c r="D4" s="126">
        <v>350</v>
      </c>
      <c r="E4" s="127">
        <v>-6.6666666666666666E-2</v>
      </c>
      <c r="F4" s="125">
        <v>365</v>
      </c>
      <c r="G4" s="126">
        <v>450</v>
      </c>
      <c r="H4" s="127">
        <v>-0.1</v>
      </c>
      <c r="I4" s="125">
        <v>47</v>
      </c>
      <c r="J4" s="126">
        <v>600</v>
      </c>
      <c r="K4" s="127">
        <v>-7.6923076923076927E-2</v>
      </c>
      <c r="L4" s="125">
        <v>52</v>
      </c>
      <c r="M4" s="126">
        <v>860</v>
      </c>
      <c r="N4" s="127">
        <v>-7.0270270270270274E-2</v>
      </c>
    </row>
    <row r="5" spans="1:14" ht="11.5" x14ac:dyDescent="0.25">
      <c r="A5" s="36"/>
      <c r="B5" s="123" t="s">
        <v>150</v>
      </c>
      <c r="C5" s="125">
        <v>68</v>
      </c>
      <c r="D5" s="126">
        <v>338</v>
      </c>
      <c r="E5" s="127">
        <v>-6.8870523415977963E-2</v>
      </c>
      <c r="F5" s="125">
        <v>104</v>
      </c>
      <c r="G5" s="126">
        <v>440</v>
      </c>
      <c r="H5" s="127">
        <v>-0.10204081632653061</v>
      </c>
      <c r="I5" s="125">
        <v>141</v>
      </c>
      <c r="J5" s="126">
        <v>580</v>
      </c>
      <c r="K5" s="127">
        <v>-4.9180327868852458E-2</v>
      </c>
      <c r="L5" s="125">
        <v>103</v>
      </c>
      <c r="M5" s="126">
        <v>750</v>
      </c>
      <c r="N5" s="127">
        <v>-2.5974025974025976E-2</v>
      </c>
    </row>
    <row r="6" spans="1:14" ht="11.5" x14ac:dyDescent="0.25">
      <c r="A6" s="36"/>
      <c r="B6" s="123" t="s">
        <v>151</v>
      </c>
      <c r="C6" s="125">
        <v>2097</v>
      </c>
      <c r="D6" s="126">
        <v>300</v>
      </c>
      <c r="E6" s="127">
        <v>-0.16666666666666666</v>
      </c>
      <c r="F6" s="125">
        <v>1464</v>
      </c>
      <c r="G6" s="126">
        <v>400</v>
      </c>
      <c r="H6" s="127">
        <v>-0.27272727272727271</v>
      </c>
      <c r="I6" s="125">
        <v>75</v>
      </c>
      <c r="J6" s="126">
        <v>550</v>
      </c>
      <c r="K6" s="127">
        <v>-8.3333333333333329E-2</v>
      </c>
      <c r="L6" s="125">
        <v>73</v>
      </c>
      <c r="M6" s="126">
        <v>720</v>
      </c>
      <c r="N6" s="127">
        <v>-8.8607594936708861E-2</v>
      </c>
    </row>
    <row r="7" spans="1:14" ht="11.5" x14ac:dyDescent="0.25">
      <c r="A7" s="36"/>
      <c r="B7" s="123" t="s">
        <v>152</v>
      </c>
      <c r="C7" s="125">
        <v>6961</v>
      </c>
      <c r="D7" s="126">
        <v>330</v>
      </c>
      <c r="E7" s="127">
        <v>-0.25</v>
      </c>
      <c r="F7" s="125">
        <v>7495</v>
      </c>
      <c r="G7" s="126">
        <v>420</v>
      </c>
      <c r="H7" s="127">
        <v>-0.3</v>
      </c>
      <c r="I7" s="125" t="s">
        <v>41</v>
      </c>
      <c r="J7" s="126" t="s">
        <v>41</v>
      </c>
      <c r="K7" s="127" t="s">
        <v>41</v>
      </c>
      <c r="L7" s="125" t="s">
        <v>41</v>
      </c>
      <c r="M7" s="126" t="s">
        <v>41</v>
      </c>
      <c r="N7" s="127" t="s">
        <v>41</v>
      </c>
    </row>
    <row r="8" spans="1:14" ht="11.5" x14ac:dyDescent="0.25">
      <c r="A8" s="36"/>
      <c r="B8" s="123" t="s">
        <v>153</v>
      </c>
      <c r="C8" s="125">
        <v>837</v>
      </c>
      <c r="D8" s="126">
        <v>370</v>
      </c>
      <c r="E8" s="127">
        <v>-0.11904761904761904</v>
      </c>
      <c r="F8" s="125">
        <v>996</v>
      </c>
      <c r="G8" s="126">
        <v>480</v>
      </c>
      <c r="H8" s="127">
        <v>-0.12727272727272726</v>
      </c>
      <c r="I8" s="125">
        <v>158</v>
      </c>
      <c r="J8" s="126">
        <v>590</v>
      </c>
      <c r="K8" s="127">
        <v>-2.4793388429752067E-2</v>
      </c>
      <c r="L8" s="125">
        <v>118</v>
      </c>
      <c r="M8" s="126">
        <v>735</v>
      </c>
      <c r="N8" s="127">
        <v>-5.7692307692307696E-2</v>
      </c>
    </row>
    <row r="9" spans="1:14" ht="11.5" x14ac:dyDescent="0.25">
      <c r="A9" s="36"/>
      <c r="B9" s="123" t="s">
        <v>154</v>
      </c>
      <c r="C9" s="125">
        <v>1354</v>
      </c>
      <c r="D9" s="126">
        <v>350</v>
      </c>
      <c r="E9" s="127">
        <v>-0.25531914893617019</v>
      </c>
      <c r="F9" s="125">
        <v>1844</v>
      </c>
      <c r="G9" s="126">
        <v>460</v>
      </c>
      <c r="H9" s="127">
        <v>-0.28125</v>
      </c>
      <c r="I9" s="125" t="s">
        <v>41</v>
      </c>
      <c r="J9" s="126" t="s">
        <v>41</v>
      </c>
      <c r="K9" s="127" t="s">
        <v>41</v>
      </c>
      <c r="L9" s="125" t="s">
        <v>41</v>
      </c>
      <c r="M9" s="126" t="s">
        <v>41</v>
      </c>
      <c r="N9" s="127" t="s">
        <v>41</v>
      </c>
    </row>
    <row r="10" spans="1:14" ht="11.5" x14ac:dyDescent="0.25">
      <c r="A10" s="36"/>
      <c r="B10" s="123" t="s">
        <v>155</v>
      </c>
      <c r="C10" s="125">
        <v>250</v>
      </c>
      <c r="D10" s="126">
        <v>375</v>
      </c>
      <c r="E10" s="127">
        <v>-0.11764705882352941</v>
      </c>
      <c r="F10" s="125">
        <v>225</v>
      </c>
      <c r="G10" s="126">
        <v>520</v>
      </c>
      <c r="H10" s="127">
        <v>-0.17460317460317459</v>
      </c>
      <c r="I10" s="125" t="s">
        <v>41</v>
      </c>
      <c r="J10" s="126" t="s">
        <v>41</v>
      </c>
      <c r="K10" s="127" t="s">
        <v>41</v>
      </c>
      <c r="L10" s="125">
        <v>14</v>
      </c>
      <c r="M10" s="126">
        <v>1025</v>
      </c>
      <c r="N10" s="127">
        <v>2.5000000000000001E-2</v>
      </c>
    </row>
    <row r="11" spans="1:14" ht="11.5" x14ac:dyDescent="0.25">
      <c r="A11" s="36"/>
      <c r="B11" s="123" t="s">
        <v>156</v>
      </c>
      <c r="C11" s="125">
        <v>456</v>
      </c>
      <c r="D11" s="126">
        <v>305</v>
      </c>
      <c r="E11" s="127">
        <v>-7.575757575757576E-2</v>
      </c>
      <c r="F11" s="125">
        <v>796</v>
      </c>
      <c r="G11" s="126">
        <v>400</v>
      </c>
      <c r="H11" s="127">
        <v>-0.1111111111111111</v>
      </c>
      <c r="I11" s="125">
        <v>66</v>
      </c>
      <c r="J11" s="126">
        <v>555</v>
      </c>
      <c r="K11" s="127">
        <v>-0.10483870967741936</v>
      </c>
      <c r="L11" s="125">
        <v>78</v>
      </c>
      <c r="M11" s="126">
        <v>680</v>
      </c>
      <c r="N11" s="127">
        <v>-9.9337748344370855E-2</v>
      </c>
    </row>
    <row r="12" spans="1:14" ht="11.5" x14ac:dyDescent="0.25">
      <c r="A12" s="36"/>
      <c r="B12" s="123" t="s">
        <v>157</v>
      </c>
      <c r="C12" s="125">
        <v>450</v>
      </c>
      <c r="D12" s="126">
        <v>330</v>
      </c>
      <c r="E12" s="127">
        <v>-2.9411764705882353E-2</v>
      </c>
      <c r="F12" s="125">
        <v>920</v>
      </c>
      <c r="G12" s="126">
        <v>445</v>
      </c>
      <c r="H12" s="127">
        <v>-5.3191489361702128E-2</v>
      </c>
      <c r="I12" s="125">
        <v>19</v>
      </c>
      <c r="J12" s="126">
        <v>625</v>
      </c>
      <c r="K12" s="127">
        <v>-3.8461538461538464E-2</v>
      </c>
      <c r="L12" s="125">
        <v>71</v>
      </c>
      <c r="M12" s="126">
        <v>850</v>
      </c>
      <c r="N12" s="127">
        <v>3.6585365853658534E-2</v>
      </c>
    </row>
    <row r="13" spans="1:14" ht="11.5" x14ac:dyDescent="0.25">
      <c r="A13" s="36"/>
      <c r="B13" s="123" t="s">
        <v>158</v>
      </c>
      <c r="C13" s="125">
        <v>289</v>
      </c>
      <c r="D13" s="126">
        <v>380</v>
      </c>
      <c r="E13" s="127">
        <v>-9.5238095238095233E-2</v>
      </c>
      <c r="F13" s="125">
        <v>320</v>
      </c>
      <c r="G13" s="126">
        <v>565</v>
      </c>
      <c r="H13" s="127">
        <v>-5.8333333333333334E-2</v>
      </c>
      <c r="I13" s="125">
        <v>89</v>
      </c>
      <c r="J13" s="126">
        <v>610</v>
      </c>
      <c r="K13" s="127">
        <v>-6.1538461538461542E-2</v>
      </c>
      <c r="L13" s="125">
        <v>57</v>
      </c>
      <c r="M13" s="126">
        <v>825</v>
      </c>
      <c r="N13" s="127">
        <v>-0.13157894736842105</v>
      </c>
    </row>
    <row r="14" spans="1:14" ht="11.5" x14ac:dyDescent="0.25">
      <c r="A14" s="36"/>
      <c r="B14" s="123" t="s">
        <v>159</v>
      </c>
      <c r="C14" s="125">
        <v>260</v>
      </c>
      <c r="D14" s="126">
        <v>340</v>
      </c>
      <c r="E14" s="127">
        <v>-0.10526315789473684</v>
      </c>
      <c r="F14" s="125">
        <v>294</v>
      </c>
      <c r="G14" s="126">
        <v>468</v>
      </c>
      <c r="H14" s="127">
        <v>-0.1</v>
      </c>
      <c r="I14" s="125">
        <v>199</v>
      </c>
      <c r="J14" s="126">
        <v>595</v>
      </c>
      <c r="K14" s="127">
        <v>-4.0322580645161289E-2</v>
      </c>
      <c r="L14" s="125">
        <v>146</v>
      </c>
      <c r="M14" s="126">
        <v>750</v>
      </c>
      <c r="N14" s="127">
        <v>-6.25E-2</v>
      </c>
    </row>
    <row r="15" spans="1:14" ht="11.5" x14ac:dyDescent="0.25">
      <c r="A15" s="36"/>
      <c r="B15" s="123" t="s">
        <v>160</v>
      </c>
      <c r="C15" s="125">
        <v>341</v>
      </c>
      <c r="D15" s="126">
        <v>330</v>
      </c>
      <c r="E15" s="127">
        <v>-0.10810810810810811</v>
      </c>
      <c r="F15" s="125">
        <v>576</v>
      </c>
      <c r="G15" s="126">
        <v>398</v>
      </c>
      <c r="H15" s="127">
        <v>-7.441860465116279E-2</v>
      </c>
      <c r="I15" s="125">
        <v>201</v>
      </c>
      <c r="J15" s="126">
        <v>500</v>
      </c>
      <c r="K15" s="127">
        <v>-5.6603773584905662E-2</v>
      </c>
      <c r="L15" s="125">
        <v>155</v>
      </c>
      <c r="M15" s="126">
        <v>600</v>
      </c>
      <c r="N15" s="127">
        <v>-9.0909090909090912E-2</v>
      </c>
    </row>
    <row r="16" spans="1:14" ht="11.5" x14ac:dyDescent="0.25">
      <c r="A16" s="36"/>
      <c r="B16" s="123" t="s">
        <v>161</v>
      </c>
      <c r="C16" s="125">
        <v>1384</v>
      </c>
      <c r="D16" s="126">
        <v>330</v>
      </c>
      <c r="E16" s="127">
        <v>-0.17499999999999999</v>
      </c>
      <c r="F16" s="125">
        <v>1316</v>
      </c>
      <c r="G16" s="126">
        <v>420</v>
      </c>
      <c r="H16" s="127">
        <v>-0.23636363636363636</v>
      </c>
      <c r="I16" s="125">
        <v>86</v>
      </c>
      <c r="J16" s="126">
        <v>518</v>
      </c>
      <c r="K16" s="127">
        <v>-9.913043478260869E-2</v>
      </c>
      <c r="L16" s="125">
        <v>80</v>
      </c>
      <c r="M16" s="126">
        <v>678</v>
      </c>
      <c r="N16" s="127">
        <v>-8.3783783783783788E-2</v>
      </c>
    </row>
    <row r="17" spans="1:14" ht="11.5" x14ac:dyDescent="0.25">
      <c r="A17" s="36"/>
      <c r="B17" s="123" t="s">
        <v>162</v>
      </c>
      <c r="C17" s="125">
        <v>341</v>
      </c>
      <c r="D17" s="126">
        <v>415</v>
      </c>
      <c r="E17" s="127">
        <v>-7.7777777777777779E-2</v>
      </c>
      <c r="F17" s="125">
        <v>599</v>
      </c>
      <c r="G17" s="126">
        <v>550</v>
      </c>
      <c r="H17" s="127">
        <v>-0.12</v>
      </c>
      <c r="I17" s="125">
        <v>92</v>
      </c>
      <c r="J17" s="126">
        <v>575</v>
      </c>
      <c r="K17" s="127">
        <v>-0.08</v>
      </c>
      <c r="L17" s="125">
        <v>170</v>
      </c>
      <c r="M17" s="126">
        <v>750</v>
      </c>
      <c r="N17" s="127">
        <v>-0.13793103448275862</v>
      </c>
    </row>
    <row r="18" spans="1:14" ht="11.5" x14ac:dyDescent="0.25">
      <c r="A18" s="36"/>
      <c r="B18" s="123" t="s">
        <v>163</v>
      </c>
      <c r="C18" s="125">
        <v>946</v>
      </c>
      <c r="D18" s="126">
        <v>340</v>
      </c>
      <c r="E18" s="127">
        <v>-8.1081081081081086E-2</v>
      </c>
      <c r="F18" s="125">
        <v>877</v>
      </c>
      <c r="G18" s="126">
        <v>450</v>
      </c>
      <c r="H18" s="127">
        <v>-0.13461538461538461</v>
      </c>
      <c r="I18" s="125">
        <v>212</v>
      </c>
      <c r="J18" s="126">
        <v>600</v>
      </c>
      <c r="K18" s="127">
        <v>-4.7619047619047616E-2</v>
      </c>
      <c r="L18" s="125">
        <v>171</v>
      </c>
      <c r="M18" s="126">
        <v>750</v>
      </c>
      <c r="N18" s="127">
        <v>-5.6603773584905662E-2</v>
      </c>
    </row>
    <row r="19" spans="1:14" ht="11.5" x14ac:dyDescent="0.25">
      <c r="A19" s="36"/>
      <c r="B19" s="123" t="s">
        <v>164</v>
      </c>
      <c r="C19" s="125">
        <v>988</v>
      </c>
      <c r="D19" s="126">
        <v>360</v>
      </c>
      <c r="E19" s="127">
        <v>-0.13253012048192772</v>
      </c>
      <c r="F19" s="125">
        <v>1081</v>
      </c>
      <c r="G19" s="126">
        <v>495</v>
      </c>
      <c r="H19" s="127">
        <v>-0.1</v>
      </c>
      <c r="I19" s="125">
        <v>390</v>
      </c>
      <c r="J19" s="126">
        <v>600</v>
      </c>
      <c r="K19" s="127">
        <v>-0.04</v>
      </c>
      <c r="L19" s="125">
        <v>329</v>
      </c>
      <c r="M19" s="126">
        <v>750</v>
      </c>
      <c r="N19" s="127">
        <v>-3.8461538461538464E-2</v>
      </c>
    </row>
    <row r="20" spans="1:14" ht="11.5" x14ac:dyDescent="0.25">
      <c r="A20" s="36"/>
      <c r="B20" s="123" t="s">
        <v>165</v>
      </c>
      <c r="C20" s="125">
        <v>398</v>
      </c>
      <c r="D20" s="126">
        <v>350</v>
      </c>
      <c r="E20" s="127">
        <v>-0.16666666666666666</v>
      </c>
      <c r="F20" s="125">
        <v>491</v>
      </c>
      <c r="G20" s="126">
        <v>450</v>
      </c>
      <c r="H20" s="127">
        <v>-0.21052631578947367</v>
      </c>
      <c r="I20" s="125">
        <v>86</v>
      </c>
      <c r="J20" s="126">
        <v>578</v>
      </c>
      <c r="K20" s="127">
        <v>-6.4724919093851127E-2</v>
      </c>
      <c r="L20" s="125">
        <v>52</v>
      </c>
      <c r="M20" s="126">
        <v>763</v>
      </c>
      <c r="N20" s="127">
        <v>-0.16612021857923498</v>
      </c>
    </row>
    <row r="21" spans="1:14" ht="11.5" x14ac:dyDescent="0.25">
      <c r="A21" s="36"/>
      <c r="B21" s="123" t="s">
        <v>166</v>
      </c>
      <c r="C21" s="125">
        <v>1879</v>
      </c>
      <c r="D21" s="126">
        <v>350</v>
      </c>
      <c r="E21" s="127">
        <v>-0.125</v>
      </c>
      <c r="F21" s="125">
        <v>1858</v>
      </c>
      <c r="G21" s="126">
        <v>480</v>
      </c>
      <c r="H21" s="127">
        <v>-0.15789473684210525</v>
      </c>
      <c r="I21" s="125">
        <v>111</v>
      </c>
      <c r="J21" s="126">
        <v>610</v>
      </c>
      <c r="K21" s="127">
        <v>-9.6296296296296297E-2</v>
      </c>
      <c r="L21" s="125">
        <v>118</v>
      </c>
      <c r="M21" s="126">
        <v>850</v>
      </c>
      <c r="N21" s="127">
        <v>-5.5555555555555552E-2</v>
      </c>
    </row>
    <row r="22" spans="1:14" ht="11.5" x14ac:dyDescent="0.25">
      <c r="A22" s="36"/>
      <c r="B22" s="123" t="s">
        <v>167</v>
      </c>
      <c r="C22" s="125">
        <v>2236</v>
      </c>
      <c r="D22" s="126">
        <v>350</v>
      </c>
      <c r="E22" s="127">
        <v>-0.22222222222222221</v>
      </c>
      <c r="F22" s="125">
        <v>3201</v>
      </c>
      <c r="G22" s="126">
        <v>430</v>
      </c>
      <c r="H22" s="127">
        <v>-0.28333333333333333</v>
      </c>
      <c r="I22" s="125" t="s">
        <v>41</v>
      </c>
      <c r="J22" s="126" t="s">
        <v>41</v>
      </c>
      <c r="K22" s="127" t="s">
        <v>41</v>
      </c>
      <c r="L22" s="125" t="s">
        <v>41</v>
      </c>
      <c r="M22" s="126" t="s">
        <v>41</v>
      </c>
      <c r="N22" s="127" t="s">
        <v>41</v>
      </c>
    </row>
    <row r="23" spans="1:14" ht="11.5" x14ac:dyDescent="0.25">
      <c r="A23" s="36"/>
      <c r="B23" s="123" t="s">
        <v>168</v>
      </c>
      <c r="C23" s="125">
        <v>1456</v>
      </c>
      <c r="D23" s="126">
        <v>330</v>
      </c>
      <c r="E23" s="127">
        <v>-9.5890410958904104E-2</v>
      </c>
      <c r="F23" s="125">
        <v>1273</v>
      </c>
      <c r="G23" s="126">
        <v>450</v>
      </c>
      <c r="H23" s="127">
        <v>-0.1</v>
      </c>
      <c r="I23" s="125">
        <v>46</v>
      </c>
      <c r="J23" s="126">
        <v>590</v>
      </c>
      <c r="K23" s="127">
        <v>-8.4033613445378148E-3</v>
      </c>
      <c r="L23" s="125">
        <v>46</v>
      </c>
      <c r="M23" s="126">
        <v>698</v>
      </c>
      <c r="N23" s="127">
        <v>-6.684491978609626E-2</v>
      </c>
    </row>
    <row r="24" spans="1:14" ht="11.5" x14ac:dyDescent="0.25">
      <c r="A24" s="36"/>
      <c r="B24" s="123" t="s">
        <v>169</v>
      </c>
      <c r="C24" s="125">
        <v>158</v>
      </c>
      <c r="D24" s="126">
        <v>320</v>
      </c>
      <c r="E24" s="127">
        <v>-8.5714285714285715E-2</v>
      </c>
      <c r="F24" s="125">
        <v>272</v>
      </c>
      <c r="G24" s="126">
        <v>468</v>
      </c>
      <c r="H24" s="127">
        <v>-6.4000000000000001E-2</v>
      </c>
      <c r="I24" s="125">
        <v>27</v>
      </c>
      <c r="J24" s="126">
        <v>580</v>
      </c>
      <c r="K24" s="127">
        <v>-0.10493827160493827</v>
      </c>
      <c r="L24" s="125">
        <v>65</v>
      </c>
      <c r="M24" s="126">
        <v>990</v>
      </c>
      <c r="N24" s="127">
        <v>-0.01</v>
      </c>
    </row>
    <row r="25" spans="1:14" ht="11.5" x14ac:dyDescent="0.25">
      <c r="A25" s="123"/>
      <c r="B25" s="123" t="s">
        <v>37</v>
      </c>
      <c r="C25" s="125">
        <v>23618</v>
      </c>
      <c r="D25" s="126">
        <v>340</v>
      </c>
      <c r="E25" s="127">
        <v>-0.1687041564792176</v>
      </c>
      <c r="F25" s="125">
        <v>26592</v>
      </c>
      <c r="G25" s="126">
        <v>450</v>
      </c>
      <c r="H25" s="127">
        <v>-0.19642857142857142</v>
      </c>
      <c r="I25" s="125">
        <v>2164</v>
      </c>
      <c r="J25" s="126">
        <v>585</v>
      </c>
      <c r="K25" s="127">
        <v>-4.878048780487805E-2</v>
      </c>
      <c r="L25" s="125">
        <v>2017</v>
      </c>
      <c r="M25" s="126">
        <v>750</v>
      </c>
      <c r="N25" s="127">
        <v>-6.25E-2</v>
      </c>
    </row>
    <row r="26" spans="1:14" ht="11.5" x14ac:dyDescent="0.25">
      <c r="A26" s="123" t="s">
        <v>17</v>
      </c>
      <c r="B26" s="123" t="s">
        <v>170</v>
      </c>
      <c r="C26" s="125">
        <v>71</v>
      </c>
      <c r="D26" s="126">
        <v>350</v>
      </c>
      <c r="E26" s="127">
        <v>-0.10256410256410256</v>
      </c>
      <c r="F26" s="125">
        <v>266</v>
      </c>
      <c r="G26" s="126">
        <v>400</v>
      </c>
      <c r="H26" s="127">
        <v>-0.1111111111111111</v>
      </c>
      <c r="I26" s="125">
        <v>19</v>
      </c>
      <c r="J26" s="126">
        <v>420</v>
      </c>
      <c r="K26" s="127">
        <v>-3.4482758620689655E-2</v>
      </c>
      <c r="L26" s="125">
        <v>186</v>
      </c>
      <c r="M26" s="126">
        <v>570</v>
      </c>
      <c r="N26" s="127">
        <v>0</v>
      </c>
    </row>
    <row r="27" spans="1:14" ht="11.5" x14ac:dyDescent="0.25">
      <c r="A27" s="36"/>
      <c r="B27" s="123" t="s">
        <v>171</v>
      </c>
      <c r="C27" s="125">
        <v>142</v>
      </c>
      <c r="D27" s="126">
        <v>344</v>
      </c>
      <c r="E27" s="127">
        <v>-4.4444444444444446E-2</v>
      </c>
      <c r="F27" s="125">
        <v>205</v>
      </c>
      <c r="G27" s="126">
        <v>400</v>
      </c>
      <c r="H27" s="127">
        <v>-4.7619047619047616E-2</v>
      </c>
      <c r="I27" s="125">
        <v>31</v>
      </c>
      <c r="J27" s="126">
        <v>400</v>
      </c>
      <c r="K27" s="127">
        <v>-2.4390243902439025E-2</v>
      </c>
      <c r="L27" s="125">
        <v>234</v>
      </c>
      <c r="M27" s="126">
        <v>448</v>
      </c>
      <c r="N27" s="127">
        <v>-4.4444444444444444E-3</v>
      </c>
    </row>
    <row r="28" spans="1:14" ht="11.5" x14ac:dyDescent="0.25">
      <c r="A28" s="36"/>
      <c r="B28" s="123" t="s">
        <v>172</v>
      </c>
      <c r="C28" s="125">
        <v>559</v>
      </c>
      <c r="D28" s="126">
        <v>320</v>
      </c>
      <c r="E28" s="127">
        <v>6.6666666666666666E-2</v>
      </c>
      <c r="F28" s="125">
        <v>1134</v>
      </c>
      <c r="G28" s="126">
        <v>400</v>
      </c>
      <c r="H28" s="127">
        <v>-0.13978494623655913</v>
      </c>
      <c r="I28" s="125">
        <v>50</v>
      </c>
      <c r="J28" s="126">
        <v>400</v>
      </c>
      <c r="K28" s="127">
        <v>-3.1476997578692496E-2</v>
      </c>
      <c r="L28" s="125">
        <v>253</v>
      </c>
      <c r="M28" s="126">
        <v>460</v>
      </c>
      <c r="N28" s="127">
        <v>-6.1224489795918366E-2</v>
      </c>
    </row>
    <row r="29" spans="1:14" ht="11.5" x14ac:dyDescent="0.25">
      <c r="A29" s="36"/>
      <c r="B29" s="123" t="s">
        <v>173</v>
      </c>
      <c r="C29" s="125">
        <v>157</v>
      </c>
      <c r="D29" s="126">
        <v>350</v>
      </c>
      <c r="E29" s="127">
        <v>-7.8947368421052627E-2</v>
      </c>
      <c r="F29" s="125">
        <v>524</v>
      </c>
      <c r="G29" s="126">
        <v>410</v>
      </c>
      <c r="H29" s="127">
        <v>-8.8888888888888892E-2</v>
      </c>
      <c r="I29" s="125">
        <v>33</v>
      </c>
      <c r="J29" s="126">
        <v>420</v>
      </c>
      <c r="K29" s="127">
        <v>2.4390243902439025E-2</v>
      </c>
      <c r="L29" s="125">
        <v>346</v>
      </c>
      <c r="M29" s="126">
        <v>480</v>
      </c>
      <c r="N29" s="127">
        <v>2.1276595744680851E-2</v>
      </c>
    </row>
    <row r="30" spans="1:14" ht="11.5" x14ac:dyDescent="0.25">
      <c r="A30" s="36"/>
      <c r="B30" s="123" t="s">
        <v>174</v>
      </c>
      <c r="C30" s="125">
        <v>182</v>
      </c>
      <c r="D30" s="126">
        <v>260</v>
      </c>
      <c r="E30" s="127">
        <v>0</v>
      </c>
      <c r="F30" s="125">
        <v>240</v>
      </c>
      <c r="G30" s="126">
        <v>400</v>
      </c>
      <c r="H30" s="127">
        <v>-0.1111111111111111</v>
      </c>
      <c r="I30" s="125">
        <v>50</v>
      </c>
      <c r="J30" s="126">
        <v>400</v>
      </c>
      <c r="K30" s="127">
        <v>-1.9607843137254902E-2</v>
      </c>
      <c r="L30" s="125">
        <v>264</v>
      </c>
      <c r="M30" s="126">
        <v>490</v>
      </c>
      <c r="N30" s="127">
        <v>-0.02</v>
      </c>
    </row>
    <row r="31" spans="1:14" ht="11.5" x14ac:dyDescent="0.25">
      <c r="A31" s="36"/>
      <c r="B31" s="123" t="s">
        <v>175</v>
      </c>
      <c r="C31" s="125">
        <v>256</v>
      </c>
      <c r="D31" s="126">
        <v>330</v>
      </c>
      <c r="E31" s="127">
        <v>-7.0422535211267609E-2</v>
      </c>
      <c r="F31" s="125">
        <v>677</v>
      </c>
      <c r="G31" s="126">
        <v>430</v>
      </c>
      <c r="H31" s="127">
        <v>-6.5217391304347824E-2</v>
      </c>
      <c r="I31" s="125">
        <v>48</v>
      </c>
      <c r="J31" s="126">
        <v>511</v>
      </c>
      <c r="K31" s="127">
        <v>2.1999999999999999E-2</v>
      </c>
      <c r="L31" s="125">
        <v>195</v>
      </c>
      <c r="M31" s="126">
        <v>650</v>
      </c>
      <c r="N31" s="127">
        <v>0</v>
      </c>
    </row>
    <row r="32" spans="1:14" ht="11.5" x14ac:dyDescent="0.25">
      <c r="A32" s="36"/>
      <c r="B32" s="123" t="s">
        <v>176</v>
      </c>
      <c r="C32" s="125">
        <v>36</v>
      </c>
      <c r="D32" s="126">
        <v>380</v>
      </c>
      <c r="E32" s="127">
        <v>-0.13636363636363635</v>
      </c>
      <c r="F32" s="125">
        <v>309</v>
      </c>
      <c r="G32" s="126">
        <v>420</v>
      </c>
      <c r="H32" s="127">
        <v>-6.6666666666666666E-2</v>
      </c>
      <c r="I32" s="125">
        <v>27</v>
      </c>
      <c r="J32" s="126">
        <v>435</v>
      </c>
      <c r="K32" s="127">
        <v>-6.4516129032258063E-2</v>
      </c>
      <c r="L32" s="125">
        <v>88</v>
      </c>
      <c r="M32" s="126">
        <v>598</v>
      </c>
      <c r="N32" s="127">
        <v>-0.12058823529411765</v>
      </c>
    </row>
    <row r="33" spans="1:14" ht="11.5" x14ac:dyDescent="0.25">
      <c r="A33" s="36"/>
      <c r="B33" s="123" t="s">
        <v>177</v>
      </c>
      <c r="C33" s="125">
        <v>135</v>
      </c>
      <c r="D33" s="126">
        <v>350</v>
      </c>
      <c r="E33" s="127">
        <v>-6.6666666666666666E-2</v>
      </c>
      <c r="F33" s="125">
        <v>392</v>
      </c>
      <c r="G33" s="126">
        <v>400</v>
      </c>
      <c r="H33" s="127">
        <v>-4.7619047619047616E-2</v>
      </c>
      <c r="I33" s="125">
        <v>36</v>
      </c>
      <c r="J33" s="126">
        <v>390</v>
      </c>
      <c r="K33" s="127">
        <v>-7.1428571428571425E-2</v>
      </c>
      <c r="L33" s="125">
        <v>207</v>
      </c>
      <c r="M33" s="126">
        <v>450</v>
      </c>
      <c r="N33" s="127">
        <v>-4.2553191489361701E-2</v>
      </c>
    </row>
    <row r="34" spans="1:14" ht="11.5" x14ac:dyDescent="0.25">
      <c r="A34" s="36"/>
      <c r="B34" s="123" t="s">
        <v>178</v>
      </c>
      <c r="C34" s="125">
        <v>439</v>
      </c>
      <c r="D34" s="126">
        <v>300</v>
      </c>
      <c r="E34" s="127">
        <v>-3.2258064516129031E-2</v>
      </c>
      <c r="F34" s="125">
        <v>869</v>
      </c>
      <c r="G34" s="126">
        <v>386</v>
      </c>
      <c r="H34" s="127">
        <v>-3.5000000000000003E-2</v>
      </c>
      <c r="I34" s="125">
        <v>57</v>
      </c>
      <c r="J34" s="126">
        <v>400</v>
      </c>
      <c r="K34" s="127">
        <v>-2.4390243902439025E-2</v>
      </c>
      <c r="L34" s="125">
        <v>218</v>
      </c>
      <c r="M34" s="126">
        <v>428</v>
      </c>
      <c r="N34" s="127">
        <v>-4.8888888888888891E-2</v>
      </c>
    </row>
    <row r="35" spans="1:14" ht="11.5" x14ac:dyDescent="0.25">
      <c r="A35" s="36"/>
      <c r="B35" s="123" t="s">
        <v>179</v>
      </c>
      <c r="C35" s="125">
        <v>42</v>
      </c>
      <c r="D35" s="126">
        <v>350</v>
      </c>
      <c r="E35" s="127">
        <v>-5.4054054054054057E-2</v>
      </c>
      <c r="F35" s="125">
        <v>231</v>
      </c>
      <c r="G35" s="126">
        <v>405</v>
      </c>
      <c r="H35" s="127">
        <v>-3.5714285714285712E-2</v>
      </c>
      <c r="I35" s="125">
        <v>19</v>
      </c>
      <c r="J35" s="126">
        <v>380</v>
      </c>
      <c r="K35" s="127">
        <v>-9.5238095238095233E-2</v>
      </c>
      <c r="L35" s="125">
        <v>207</v>
      </c>
      <c r="M35" s="126">
        <v>465</v>
      </c>
      <c r="N35" s="127">
        <v>-2.7196652719665274E-2</v>
      </c>
    </row>
    <row r="36" spans="1:14" ht="11.5" x14ac:dyDescent="0.25">
      <c r="A36" s="36"/>
      <c r="B36" s="123" t="s">
        <v>180</v>
      </c>
      <c r="C36" s="125">
        <v>360</v>
      </c>
      <c r="D36" s="126">
        <v>340</v>
      </c>
      <c r="E36" s="127">
        <v>-5.5555555555555552E-2</v>
      </c>
      <c r="F36" s="125">
        <v>442</v>
      </c>
      <c r="G36" s="126">
        <v>428</v>
      </c>
      <c r="H36" s="127">
        <v>-9.5137420718816063E-2</v>
      </c>
      <c r="I36" s="125">
        <v>39</v>
      </c>
      <c r="J36" s="126">
        <v>565</v>
      </c>
      <c r="K36" s="127">
        <v>-4.2372881355932202E-2</v>
      </c>
      <c r="L36" s="125">
        <v>67</v>
      </c>
      <c r="M36" s="126">
        <v>640</v>
      </c>
      <c r="N36" s="127">
        <v>-9.8591549295774641E-2</v>
      </c>
    </row>
    <row r="37" spans="1:14" ht="11.5" x14ac:dyDescent="0.25">
      <c r="A37" s="36"/>
      <c r="B37" s="123" t="s">
        <v>181</v>
      </c>
      <c r="C37" s="125">
        <v>88</v>
      </c>
      <c r="D37" s="126">
        <v>360</v>
      </c>
      <c r="E37" s="127">
        <v>-5.2631578947368418E-2</v>
      </c>
      <c r="F37" s="125">
        <v>306</v>
      </c>
      <c r="G37" s="126">
        <v>415</v>
      </c>
      <c r="H37" s="127">
        <v>-0.11702127659574468</v>
      </c>
      <c r="I37" s="125">
        <v>31</v>
      </c>
      <c r="J37" s="126">
        <v>390</v>
      </c>
      <c r="K37" s="127">
        <v>-0.13333333333333333</v>
      </c>
      <c r="L37" s="125">
        <v>558</v>
      </c>
      <c r="M37" s="126">
        <v>450</v>
      </c>
      <c r="N37" s="127">
        <v>-2.8077753779697623E-2</v>
      </c>
    </row>
    <row r="38" spans="1:14" ht="11.5" x14ac:dyDescent="0.25">
      <c r="A38" s="36"/>
      <c r="B38" s="123" t="s">
        <v>182</v>
      </c>
      <c r="C38" s="125">
        <v>765</v>
      </c>
      <c r="D38" s="126">
        <v>315</v>
      </c>
      <c r="E38" s="127">
        <v>-3.3742331288343558E-2</v>
      </c>
      <c r="F38" s="125">
        <v>827</v>
      </c>
      <c r="G38" s="126">
        <v>425</v>
      </c>
      <c r="H38" s="127">
        <v>-9.5744680851063829E-2</v>
      </c>
      <c r="I38" s="125">
        <v>52</v>
      </c>
      <c r="J38" s="126">
        <v>573</v>
      </c>
      <c r="K38" s="127">
        <v>-4.1806020066889632E-2</v>
      </c>
      <c r="L38" s="125">
        <v>78</v>
      </c>
      <c r="M38" s="126">
        <v>750</v>
      </c>
      <c r="N38" s="127">
        <v>-3.2258064516129031E-2</v>
      </c>
    </row>
    <row r="39" spans="1:14" ht="11.5" x14ac:dyDescent="0.25">
      <c r="A39" s="36"/>
      <c r="B39" s="123" t="s">
        <v>183</v>
      </c>
      <c r="C39" s="125">
        <v>85</v>
      </c>
      <c r="D39" s="126">
        <v>350</v>
      </c>
      <c r="E39" s="127">
        <v>-7.8947368421052627E-2</v>
      </c>
      <c r="F39" s="125">
        <v>446</v>
      </c>
      <c r="G39" s="126">
        <v>420</v>
      </c>
      <c r="H39" s="127">
        <v>-6.6666666666666666E-2</v>
      </c>
      <c r="I39" s="125">
        <v>36</v>
      </c>
      <c r="J39" s="126">
        <v>528</v>
      </c>
      <c r="K39" s="127">
        <v>3.937007874015748E-2</v>
      </c>
      <c r="L39" s="125">
        <v>128</v>
      </c>
      <c r="M39" s="126">
        <v>650</v>
      </c>
      <c r="N39" s="127">
        <v>-2.9850746268656716E-2</v>
      </c>
    </row>
    <row r="40" spans="1:14" ht="11.5" x14ac:dyDescent="0.25">
      <c r="A40" s="36"/>
      <c r="B40" s="123" t="s">
        <v>184</v>
      </c>
      <c r="C40" s="125">
        <v>13</v>
      </c>
      <c r="D40" s="126">
        <v>350</v>
      </c>
      <c r="E40" s="127">
        <v>-4.1095890410958902E-2</v>
      </c>
      <c r="F40" s="125">
        <v>139</v>
      </c>
      <c r="G40" s="126">
        <v>400</v>
      </c>
      <c r="H40" s="127">
        <v>-4.7619047619047616E-2</v>
      </c>
      <c r="I40" s="125">
        <v>25</v>
      </c>
      <c r="J40" s="126">
        <v>400</v>
      </c>
      <c r="K40" s="127">
        <v>-2.4937655860349127E-3</v>
      </c>
      <c r="L40" s="125">
        <v>246</v>
      </c>
      <c r="M40" s="126">
        <v>460</v>
      </c>
      <c r="N40" s="127">
        <v>-4.1666666666666664E-2</v>
      </c>
    </row>
    <row r="41" spans="1:14" ht="11.5" x14ac:dyDescent="0.25">
      <c r="A41" s="36"/>
      <c r="B41" s="123" t="s">
        <v>185</v>
      </c>
      <c r="C41" s="125">
        <v>80</v>
      </c>
      <c r="D41" s="126">
        <v>330</v>
      </c>
      <c r="E41" s="127">
        <v>-2.9411764705882353E-2</v>
      </c>
      <c r="F41" s="125">
        <v>235</v>
      </c>
      <c r="G41" s="126">
        <v>380</v>
      </c>
      <c r="H41" s="127">
        <v>-2.564102564102564E-2</v>
      </c>
      <c r="I41" s="125">
        <v>52</v>
      </c>
      <c r="J41" s="126">
        <v>400</v>
      </c>
      <c r="K41" s="127">
        <v>0</v>
      </c>
      <c r="L41" s="125">
        <v>214</v>
      </c>
      <c r="M41" s="126">
        <v>450</v>
      </c>
      <c r="N41" s="127">
        <v>2.2727272727272728E-2</v>
      </c>
    </row>
    <row r="42" spans="1:14" ht="11.5" x14ac:dyDescent="0.25">
      <c r="A42" s="36"/>
      <c r="B42" s="123" t="s">
        <v>186</v>
      </c>
      <c r="C42" s="125">
        <v>46</v>
      </c>
      <c r="D42" s="126">
        <v>340</v>
      </c>
      <c r="E42" s="127">
        <v>-8.1081081081081086E-2</v>
      </c>
      <c r="F42" s="125">
        <v>132</v>
      </c>
      <c r="G42" s="126">
        <v>380</v>
      </c>
      <c r="H42" s="127">
        <v>-4.5226130653266333E-2</v>
      </c>
      <c r="I42" s="125">
        <v>26</v>
      </c>
      <c r="J42" s="126">
        <v>375</v>
      </c>
      <c r="K42" s="127">
        <v>-8.0882352941176475E-2</v>
      </c>
      <c r="L42" s="125">
        <v>318</v>
      </c>
      <c r="M42" s="126">
        <v>440</v>
      </c>
      <c r="N42" s="127">
        <v>-2.2222222222222223E-2</v>
      </c>
    </row>
    <row r="43" spans="1:14" ht="11.5" x14ac:dyDescent="0.25">
      <c r="A43" s="123"/>
      <c r="B43" s="123" t="s">
        <v>37</v>
      </c>
      <c r="C43" s="125">
        <v>3456</v>
      </c>
      <c r="D43" s="126">
        <v>330</v>
      </c>
      <c r="E43" s="127">
        <v>-2.9411764705882353E-2</v>
      </c>
      <c r="F43" s="125">
        <v>7374</v>
      </c>
      <c r="G43" s="126">
        <v>400</v>
      </c>
      <c r="H43" s="127">
        <v>-9.0909090909090912E-2</v>
      </c>
      <c r="I43" s="125">
        <v>631</v>
      </c>
      <c r="J43" s="126">
        <v>420</v>
      </c>
      <c r="K43" s="127">
        <v>-4.5454545454545456E-2</v>
      </c>
      <c r="L43" s="125">
        <v>3807</v>
      </c>
      <c r="M43" s="126">
        <v>475</v>
      </c>
      <c r="N43" s="127">
        <v>-1.0416666666666666E-2</v>
      </c>
    </row>
    <row r="44" spans="1:14" ht="11.5" x14ac:dyDescent="0.25">
      <c r="A44" s="123" t="s">
        <v>18</v>
      </c>
      <c r="B44" s="123" t="s">
        <v>187</v>
      </c>
      <c r="C44" s="125">
        <v>51</v>
      </c>
      <c r="D44" s="126">
        <v>300</v>
      </c>
      <c r="E44" s="127">
        <v>9.8901098901098897E-2</v>
      </c>
      <c r="F44" s="125">
        <v>474</v>
      </c>
      <c r="G44" s="126">
        <v>395</v>
      </c>
      <c r="H44" s="127">
        <v>3.9473684210526314E-2</v>
      </c>
      <c r="I44" s="125">
        <v>62</v>
      </c>
      <c r="J44" s="126">
        <v>420</v>
      </c>
      <c r="K44" s="127">
        <v>0.05</v>
      </c>
      <c r="L44" s="125">
        <v>251</v>
      </c>
      <c r="M44" s="126">
        <v>495</v>
      </c>
      <c r="N44" s="127">
        <v>4.2105263157894736E-2</v>
      </c>
    </row>
    <row r="45" spans="1:14" ht="11.5" x14ac:dyDescent="0.25">
      <c r="A45" s="36"/>
      <c r="B45" s="123" t="s">
        <v>188</v>
      </c>
      <c r="C45" s="125">
        <v>201</v>
      </c>
      <c r="D45" s="126">
        <v>300</v>
      </c>
      <c r="E45" s="127">
        <v>-0.1044776119402985</v>
      </c>
      <c r="F45" s="125">
        <v>766</v>
      </c>
      <c r="G45" s="126">
        <v>420</v>
      </c>
      <c r="H45" s="127">
        <v>-4.5454545454545456E-2</v>
      </c>
      <c r="I45" s="125">
        <v>76</v>
      </c>
      <c r="J45" s="126">
        <v>470</v>
      </c>
      <c r="K45" s="127">
        <v>2.1739130434782608E-2</v>
      </c>
      <c r="L45" s="125">
        <v>390</v>
      </c>
      <c r="M45" s="126">
        <v>550</v>
      </c>
      <c r="N45" s="127">
        <v>0</v>
      </c>
    </row>
    <row r="46" spans="1:14" ht="11.5" x14ac:dyDescent="0.25">
      <c r="A46" s="36"/>
      <c r="B46" s="123" t="s">
        <v>189</v>
      </c>
      <c r="C46" s="125">
        <v>65</v>
      </c>
      <c r="D46" s="126">
        <v>390</v>
      </c>
      <c r="E46" s="127">
        <v>-2.5000000000000001E-2</v>
      </c>
      <c r="F46" s="125">
        <v>351</v>
      </c>
      <c r="G46" s="126">
        <v>515</v>
      </c>
      <c r="H46" s="127">
        <v>-6.363636363636363E-2</v>
      </c>
      <c r="I46" s="125">
        <v>23</v>
      </c>
      <c r="J46" s="126">
        <v>620</v>
      </c>
      <c r="K46" s="127">
        <v>3.678929765886288E-2</v>
      </c>
      <c r="L46" s="125">
        <v>132</v>
      </c>
      <c r="M46" s="126">
        <v>871</v>
      </c>
      <c r="N46" s="127">
        <v>-5.8378378378378379E-2</v>
      </c>
    </row>
    <row r="47" spans="1:14" ht="11.5" x14ac:dyDescent="0.25">
      <c r="A47" s="36"/>
      <c r="B47" s="123" t="s">
        <v>190</v>
      </c>
      <c r="C47" s="125" t="s">
        <v>41</v>
      </c>
      <c r="D47" s="126" t="s">
        <v>41</v>
      </c>
      <c r="E47" s="127" t="s">
        <v>41</v>
      </c>
      <c r="F47" s="125">
        <v>68</v>
      </c>
      <c r="G47" s="126">
        <v>468</v>
      </c>
      <c r="H47" s="127">
        <v>6.4516129032258064E-3</v>
      </c>
      <c r="I47" s="125">
        <v>22</v>
      </c>
      <c r="J47" s="126">
        <v>545</v>
      </c>
      <c r="K47" s="127">
        <v>7.9207920792079209E-2</v>
      </c>
      <c r="L47" s="125">
        <v>91</v>
      </c>
      <c r="M47" s="126">
        <v>680</v>
      </c>
      <c r="N47" s="127">
        <v>-1.875901875901876E-2</v>
      </c>
    </row>
    <row r="48" spans="1:14" ht="11.5" x14ac:dyDescent="0.25">
      <c r="A48" s="36"/>
      <c r="B48" s="123" t="s">
        <v>191</v>
      </c>
      <c r="C48" s="125">
        <v>356</v>
      </c>
      <c r="D48" s="126">
        <v>300</v>
      </c>
      <c r="E48" s="127">
        <v>-6.25E-2</v>
      </c>
      <c r="F48" s="125">
        <v>642</v>
      </c>
      <c r="G48" s="126">
        <v>420</v>
      </c>
      <c r="H48" s="127">
        <v>-8.6956521739130432E-2</v>
      </c>
      <c r="I48" s="125">
        <v>22</v>
      </c>
      <c r="J48" s="126">
        <v>485</v>
      </c>
      <c r="K48" s="127">
        <v>1.0416666666666666E-2</v>
      </c>
      <c r="L48" s="125">
        <v>65</v>
      </c>
      <c r="M48" s="126">
        <v>550</v>
      </c>
      <c r="N48" s="127">
        <v>-8.3333333333333329E-2</v>
      </c>
    </row>
    <row r="49" spans="1:14" ht="11.5" x14ac:dyDescent="0.25">
      <c r="A49" s="36"/>
      <c r="B49" s="123" t="s">
        <v>192</v>
      </c>
      <c r="C49" s="125">
        <v>559</v>
      </c>
      <c r="D49" s="126">
        <v>300</v>
      </c>
      <c r="E49" s="127">
        <v>-9.0909090909090912E-2</v>
      </c>
      <c r="F49" s="125">
        <v>1006</v>
      </c>
      <c r="G49" s="126">
        <v>420</v>
      </c>
      <c r="H49" s="127">
        <v>-0.125</v>
      </c>
      <c r="I49" s="125">
        <v>62</v>
      </c>
      <c r="J49" s="126">
        <v>503</v>
      </c>
      <c r="K49" s="127">
        <v>-3.9603960396039604E-3</v>
      </c>
      <c r="L49" s="125">
        <v>151</v>
      </c>
      <c r="M49" s="126">
        <v>640</v>
      </c>
      <c r="N49" s="127">
        <v>-7.2463768115942032E-2</v>
      </c>
    </row>
    <row r="50" spans="1:14" ht="11.5" x14ac:dyDescent="0.25">
      <c r="A50" s="36"/>
      <c r="B50" s="123" t="s">
        <v>193</v>
      </c>
      <c r="C50" s="125">
        <v>113</v>
      </c>
      <c r="D50" s="126">
        <v>350</v>
      </c>
      <c r="E50" s="127">
        <v>0</v>
      </c>
      <c r="F50" s="125">
        <v>690</v>
      </c>
      <c r="G50" s="126">
        <v>400</v>
      </c>
      <c r="H50" s="127">
        <v>-4.7619047619047616E-2</v>
      </c>
      <c r="I50" s="125">
        <v>71</v>
      </c>
      <c r="J50" s="126">
        <v>480</v>
      </c>
      <c r="K50" s="127">
        <v>2.1276595744680851E-2</v>
      </c>
      <c r="L50" s="125">
        <v>393</v>
      </c>
      <c r="M50" s="126">
        <v>550</v>
      </c>
      <c r="N50" s="127">
        <v>1.8518518518518517E-2</v>
      </c>
    </row>
    <row r="51" spans="1:14" ht="11.5" x14ac:dyDescent="0.25">
      <c r="A51" s="36"/>
      <c r="B51" s="123" t="s">
        <v>194</v>
      </c>
      <c r="C51" s="125">
        <v>276</v>
      </c>
      <c r="D51" s="126">
        <v>333</v>
      </c>
      <c r="E51" s="127">
        <v>3.4161490683229816E-2</v>
      </c>
      <c r="F51" s="125">
        <v>406</v>
      </c>
      <c r="G51" s="126">
        <v>480</v>
      </c>
      <c r="H51" s="127">
        <v>2.1276595744680851E-2</v>
      </c>
      <c r="I51" s="125">
        <v>22</v>
      </c>
      <c r="J51" s="126">
        <v>555</v>
      </c>
      <c r="K51" s="127">
        <v>6.7307692307692304E-2</v>
      </c>
      <c r="L51" s="125">
        <v>32</v>
      </c>
      <c r="M51" s="126">
        <v>695</v>
      </c>
      <c r="N51" s="127">
        <v>-5.4421768707482991E-2</v>
      </c>
    </row>
    <row r="52" spans="1:14" ht="11.5" x14ac:dyDescent="0.25">
      <c r="A52" s="36"/>
      <c r="B52" s="123" t="s">
        <v>195</v>
      </c>
      <c r="C52" s="125">
        <v>145</v>
      </c>
      <c r="D52" s="126">
        <v>350</v>
      </c>
      <c r="E52" s="127">
        <v>-5.4054054054054057E-2</v>
      </c>
      <c r="F52" s="125">
        <v>394</v>
      </c>
      <c r="G52" s="126">
        <v>485</v>
      </c>
      <c r="H52" s="127">
        <v>-2.0202020202020204E-2</v>
      </c>
      <c r="I52" s="125">
        <v>47</v>
      </c>
      <c r="J52" s="126">
        <v>550</v>
      </c>
      <c r="K52" s="127">
        <v>7.8431372549019607E-2</v>
      </c>
      <c r="L52" s="125">
        <v>210</v>
      </c>
      <c r="M52" s="126">
        <v>725</v>
      </c>
      <c r="N52" s="127">
        <v>3.5714285714285712E-2</v>
      </c>
    </row>
    <row r="53" spans="1:14" ht="11.5" x14ac:dyDescent="0.25">
      <c r="A53" s="36"/>
      <c r="B53" s="123" t="s">
        <v>196</v>
      </c>
      <c r="C53" s="125">
        <v>105</v>
      </c>
      <c r="D53" s="126">
        <v>338</v>
      </c>
      <c r="E53" s="127">
        <v>-3.4285714285714287E-2</v>
      </c>
      <c r="F53" s="125">
        <v>172</v>
      </c>
      <c r="G53" s="126">
        <v>430</v>
      </c>
      <c r="H53" s="127">
        <v>-8.11965811965812E-2</v>
      </c>
      <c r="I53" s="125">
        <v>14</v>
      </c>
      <c r="J53" s="126">
        <v>675</v>
      </c>
      <c r="K53" s="127">
        <v>5.7993730407523508E-2</v>
      </c>
      <c r="L53" s="125">
        <v>55</v>
      </c>
      <c r="M53" s="126">
        <v>800</v>
      </c>
      <c r="N53" s="127">
        <v>-5.8823529411764705E-2</v>
      </c>
    </row>
    <row r="54" spans="1:14" ht="11.5" x14ac:dyDescent="0.25">
      <c r="A54" s="36"/>
      <c r="B54" s="123" t="s">
        <v>197</v>
      </c>
      <c r="C54" s="125">
        <v>328</v>
      </c>
      <c r="D54" s="126">
        <v>315</v>
      </c>
      <c r="E54" s="127">
        <v>1.6129032258064516E-2</v>
      </c>
      <c r="F54" s="125">
        <v>426</v>
      </c>
      <c r="G54" s="126">
        <v>410</v>
      </c>
      <c r="H54" s="127">
        <v>-0.11827956989247312</v>
      </c>
      <c r="I54" s="125">
        <v>33</v>
      </c>
      <c r="J54" s="126">
        <v>470</v>
      </c>
      <c r="K54" s="127">
        <v>-0.12962962962962962</v>
      </c>
      <c r="L54" s="125">
        <v>129</v>
      </c>
      <c r="M54" s="126">
        <v>600</v>
      </c>
      <c r="N54" s="127">
        <v>-4.7619047619047616E-2</v>
      </c>
    </row>
    <row r="55" spans="1:14" ht="11.5" x14ac:dyDescent="0.25">
      <c r="A55" s="36"/>
      <c r="B55" s="123" t="s">
        <v>198</v>
      </c>
      <c r="C55" s="125">
        <v>247</v>
      </c>
      <c r="D55" s="126">
        <v>310</v>
      </c>
      <c r="E55" s="127">
        <v>0</v>
      </c>
      <c r="F55" s="125">
        <v>511</v>
      </c>
      <c r="G55" s="126">
        <v>400</v>
      </c>
      <c r="H55" s="127">
        <v>-1.2345679012345678E-2</v>
      </c>
      <c r="I55" s="125">
        <v>33</v>
      </c>
      <c r="J55" s="126">
        <v>450</v>
      </c>
      <c r="K55" s="127">
        <v>-6.25E-2</v>
      </c>
      <c r="L55" s="125">
        <v>155</v>
      </c>
      <c r="M55" s="126">
        <v>580</v>
      </c>
      <c r="N55" s="127">
        <v>3.0195381882770871E-2</v>
      </c>
    </row>
    <row r="56" spans="1:14" ht="11.5" x14ac:dyDescent="0.25">
      <c r="A56" s="36"/>
      <c r="B56" s="123" t="s">
        <v>199</v>
      </c>
      <c r="C56" s="125">
        <v>217</v>
      </c>
      <c r="D56" s="126">
        <v>295</v>
      </c>
      <c r="E56" s="127">
        <v>-1.6666666666666666E-2</v>
      </c>
      <c r="F56" s="125">
        <v>363</v>
      </c>
      <c r="G56" s="126">
        <v>400</v>
      </c>
      <c r="H56" s="127">
        <v>-0.1111111111111111</v>
      </c>
      <c r="I56" s="125">
        <v>27</v>
      </c>
      <c r="J56" s="126">
        <v>415</v>
      </c>
      <c r="K56" s="127">
        <v>-7.7777777777777779E-2</v>
      </c>
      <c r="L56" s="125">
        <v>77</v>
      </c>
      <c r="M56" s="126">
        <v>540</v>
      </c>
      <c r="N56" s="127">
        <v>0</v>
      </c>
    </row>
    <row r="57" spans="1:14" ht="11.5" x14ac:dyDescent="0.25">
      <c r="A57" s="123"/>
      <c r="B57" s="123" t="s">
        <v>37</v>
      </c>
      <c r="C57" s="125">
        <v>2666</v>
      </c>
      <c r="D57" s="126">
        <v>315</v>
      </c>
      <c r="E57" s="127">
        <v>-3.0769230769230771E-2</v>
      </c>
      <c r="F57" s="125">
        <v>6269</v>
      </c>
      <c r="G57" s="126">
        <v>420</v>
      </c>
      <c r="H57" s="127">
        <v>-6.6666666666666666E-2</v>
      </c>
      <c r="I57" s="125">
        <v>514</v>
      </c>
      <c r="J57" s="126">
        <v>480</v>
      </c>
      <c r="K57" s="127">
        <v>-6.2111801242236021E-3</v>
      </c>
      <c r="L57" s="125">
        <v>2131</v>
      </c>
      <c r="M57" s="126">
        <v>590</v>
      </c>
      <c r="N57" s="127">
        <v>1.7241379310344827E-2</v>
      </c>
    </row>
    <row r="58" spans="1:14" ht="11.5" x14ac:dyDescent="0.25">
      <c r="A58" s="123" t="s">
        <v>200</v>
      </c>
      <c r="B58" s="123" t="s">
        <v>201</v>
      </c>
      <c r="C58" s="125">
        <v>86</v>
      </c>
      <c r="D58" s="126">
        <v>280</v>
      </c>
      <c r="E58" s="127">
        <v>-3.4482758620689655E-2</v>
      </c>
      <c r="F58" s="125">
        <v>593</v>
      </c>
      <c r="G58" s="126">
        <v>350</v>
      </c>
      <c r="H58" s="127">
        <v>-2.7777777777777776E-2</v>
      </c>
      <c r="I58" s="125">
        <v>152</v>
      </c>
      <c r="J58" s="126">
        <v>363</v>
      </c>
      <c r="K58" s="127">
        <v>8.3333333333333332E-3</v>
      </c>
      <c r="L58" s="125">
        <v>1343</v>
      </c>
      <c r="M58" s="126">
        <v>380</v>
      </c>
      <c r="N58" s="127">
        <v>-2.564102564102564E-2</v>
      </c>
    </row>
    <row r="59" spans="1:14" ht="11.5" x14ac:dyDescent="0.25">
      <c r="A59" s="36"/>
      <c r="B59" s="123" t="s">
        <v>202</v>
      </c>
      <c r="C59" s="125">
        <v>526</v>
      </c>
      <c r="D59" s="126">
        <v>285</v>
      </c>
      <c r="E59" s="127">
        <v>-2.7303754266211604E-2</v>
      </c>
      <c r="F59" s="125">
        <v>578</v>
      </c>
      <c r="G59" s="126">
        <v>385</v>
      </c>
      <c r="H59" s="127">
        <v>-6.097560975609756E-2</v>
      </c>
      <c r="I59" s="125">
        <v>122</v>
      </c>
      <c r="J59" s="126">
        <v>450</v>
      </c>
      <c r="K59" s="127">
        <v>0</v>
      </c>
      <c r="L59" s="125">
        <v>145</v>
      </c>
      <c r="M59" s="126">
        <v>480</v>
      </c>
      <c r="N59" s="127">
        <v>-0.04</v>
      </c>
    </row>
    <row r="60" spans="1:14" ht="11.5" x14ac:dyDescent="0.25">
      <c r="A60" s="36"/>
      <c r="B60" s="123" t="s">
        <v>203</v>
      </c>
      <c r="C60" s="125">
        <v>197</v>
      </c>
      <c r="D60" s="126">
        <v>340</v>
      </c>
      <c r="E60" s="127">
        <v>-2.8571428571428571E-2</v>
      </c>
      <c r="F60" s="125">
        <v>335</v>
      </c>
      <c r="G60" s="126">
        <v>400</v>
      </c>
      <c r="H60" s="127">
        <v>0</v>
      </c>
      <c r="I60" s="125">
        <v>35</v>
      </c>
      <c r="J60" s="126">
        <v>390</v>
      </c>
      <c r="K60" s="127">
        <v>0</v>
      </c>
      <c r="L60" s="125">
        <v>295</v>
      </c>
      <c r="M60" s="126">
        <v>425</v>
      </c>
      <c r="N60" s="127">
        <v>-3.4090909090909088E-2</v>
      </c>
    </row>
    <row r="61" spans="1:14" ht="11.5" x14ac:dyDescent="0.25">
      <c r="A61" s="36"/>
      <c r="B61" s="123" t="s">
        <v>11</v>
      </c>
      <c r="C61" s="125">
        <v>19</v>
      </c>
      <c r="D61" s="126">
        <v>352</v>
      </c>
      <c r="E61" s="127">
        <v>5.3892215568862277E-2</v>
      </c>
      <c r="F61" s="125">
        <v>104</v>
      </c>
      <c r="G61" s="126">
        <v>290</v>
      </c>
      <c r="H61" s="127">
        <v>3.5714285714285712E-2</v>
      </c>
      <c r="I61" s="125">
        <v>28</v>
      </c>
      <c r="J61" s="126">
        <v>300</v>
      </c>
      <c r="K61" s="127">
        <v>3.4482758620689655E-2</v>
      </c>
      <c r="L61" s="125">
        <v>995</v>
      </c>
      <c r="M61" s="126">
        <v>330</v>
      </c>
      <c r="N61" s="127">
        <v>0</v>
      </c>
    </row>
    <row r="62" spans="1:14" ht="11.5" x14ac:dyDescent="0.25">
      <c r="A62" s="36"/>
      <c r="B62" s="123" t="s">
        <v>204</v>
      </c>
      <c r="C62" s="125">
        <v>61</v>
      </c>
      <c r="D62" s="126">
        <v>285</v>
      </c>
      <c r="E62" s="127">
        <v>-0.05</v>
      </c>
      <c r="F62" s="125">
        <v>130</v>
      </c>
      <c r="G62" s="126">
        <v>395</v>
      </c>
      <c r="H62" s="127">
        <v>3.1331592689295036E-2</v>
      </c>
      <c r="I62" s="125">
        <v>89</v>
      </c>
      <c r="J62" s="126">
        <v>450</v>
      </c>
      <c r="K62" s="127">
        <v>-3.2258064516129031E-2</v>
      </c>
      <c r="L62" s="125">
        <v>210</v>
      </c>
      <c r="M62" s="126">
        <v>550</v>
      </c>
      <c r="N62" s="127">
        <v>-9.0090090090090089E-3</v>
      </c>
    </row>
    <row r="63" spans="1:14" ht="11.5" x14ac:dyDescent="0.25">
      <c r="A63" s="36"/>
      <c r="B63" s="123" t="s">
        <v>205</v>
      </c>
      <c r="C63" s="125">
        <v>37</v>
      </c>
      <c r="D63" s="126">
        <v>250</v>
      </c>
      <c r="E63" s="127">
        <v>-0.10714285714285714</v>
      </c>
      <c r="F63" s="125">
        <v>291</v>
      </c>
      <c r="G63" s="126">
        <v>325</v>
      </c>
      <c r="H63" s="127">
        <v>-1.5151515151515152E-2</v>
      </c>
      <c r="I63" s="125">
        <v>66</v>
      </c>
      <c r="J63" s="126">
        <v>330</v>
      </c>
      <c r="K63" s="127">
        <v>0</v>
      </c>
      <c r="L63" s="125">
        <v>654</v>
      </c>
      <c r="M63" s="126">
        <v>350</v>
      </c>
      <c r="N63" s="127">
        <v>-2.7777777777777776E-2</v>
      </c>
    </row>
    <row r="64" spans="1:14" ht="11.5" x14ac:dyDescent="0.25">
      <c r="A64" s="36"/>
      <c r="B64" s="123" t="s">
        <v>206</v>
      </c>
      <c r="C64" s="125">
        <v>142</v>
      </c>
      <c r="D64" s="126">
        <v>250</v>
      </c>
      <c r="E64" s="127">
        <v>0</v>
      </c>
      <c r="F64" s="125">
        <v>249</v>
      </c>
      <c r="G64" s="126">
        <v>320</v>
      </c>
      <c r="H64" s="127">
        <v>-3.0303030303030304E-2</v>
      </c>
      <c r="I64" s="125">
        <v>84</v>
      </c>
      <c r="J64" s="126">
        <v>343</v>
      </c>
      <c r="K64" s="127">
        <v>-0.02</v>
      </c>
      <c r="L64" s="125">
        <v>423</v>
      </c>
      <c r="M64" s="126">
        <v>360</v>
      </c>
      <c r="N64" s="127">
        <v>-2.7027027027027029E-2</v>
      </c>
    </row>
    <row r="65" spans="1:14" ht="11.5" x14ac:dyDescent="0.25">
      <c r="A65" s="36"/>
      <c r="B65" s="123" t="s">
        <v>207</v>
      </c>
      <c r="C65" s="125" t="s">
        <v>41</v>
      </c>
      <c r="D65" s="126" t="s">
        <v>41</v>
      </c>
      <c r="E65" s="127" t="s">
        <v>41</v>
      </c>
      <c r="F65" s="125">
        <v>112</v>
      </c>
      <c r="G65" s="126">
        <v>360</v>
      </c>
      <c r="H65" s="127">
        <v>0</v>
      </c>
      <c r="I65" s="125">
        <v>42</v>
      </c>
      <c r="J65" s="126">
        <v>355</v>
      </c>
      <c r="K65" s="127">
        <v>-1.3888888888888888E-2</v>
      </c>
      <c r="L65" s="125">
        <v>843</v>
      </c>
      <c r="M65" s="126">
        <v>390</v>
      </c>
      <c r="N65" s="127">
        <v>0</v>
      </c>
    </row>
    <row r="66" spans="1:14" ht="11.5" x14ac:dyDescent="0.25">
      <c r="A66" s="36"/>
      <c r="B66" s="123" t="s">
        <v>208</v>
      </c>
      <c r="C66" s="125">
        <v>72</v>
      </c>
      <c r="D66" s="126">
        <v>290</v>
      </c>
      <c r="E66" s="127">
        <v>0</v>
      </c>
      <c r="F66" s="125">
        <v>642</v>
      </c>
      <c r="G66" s="126">
        <v>315</v>
      </c>
      <c r="H66" s="127">
        <v>1.6129032258064516E-2</v>
      </c>
      <c r="I66" s="125">
        <v>141</v>
      </c>
      <c r="J66" s="126">
        <v>320</v>
      </c>
      <c r="K66" s="127">
        <v>0</v>
      </c>
      <c r="L66" s="125">
        <v>2747</v>
      </c>
      <c r="M66" s="126">
        <v>350</v>
      </c>
      <c r="N66" s="127">
        <v>0</v>
      </c>
    </row>
    <row r="67" spans="1:14" ht="11.5" x14ac:dyDescent="0.25">
      <c r="A67" s="36"/>
      <c r="B67" s="123" t="s">
        <v>209</v>
      </c>
      <c r="C67" s="125">
        <v>140</v>
      </c>
      <c r="D67" s="126">
        <v>270</v>
      </c>
      <c r="E67" s="127">
        <v>-3.5714285714285712E-2</v>
      </c>
      <c r="F67" s="125">
        <v>383</v>
      </c>
      <c r="G67" s="126">
        <v>360</v>
      </c>
      <c r="H67" s="127">
        <v>-2.1739130434782608E-2</v>
      </c>
      <c r="I67" s="125">
        <v>104</v>
      </c>
      <c r="J67" s="126">
        <v>390</v>
      </c>
      <c r="K67" s="127">
        <v>-2.5000000000000001E-2</v>
      </c>
      <c r="L67" s="125">
        <v>322</v>
      </c>
      <c r="M67" s="126">
        <v>450</v>
      </c>
      <c r="N67" s="127">
        <v>0</v>
      </c>
    </row>
    <row r="68" spans="1:14" ht="11.5" x14ac:dyDescent="0.25">
      <c r="A68" s="36"/>
      <c r="B68" s="123" t="s">
        <v>210</v>
      </c>
      <c r="C68" s="125">
        <v>64</v>
      </c>
      <c r="D68" s="126">
        <v>354</v>
      </c>
      <c r="E68" s="127">
        <v>5.6716417910447764E-2</v>
      </c>
      <c r="F68" s="125">
        <v>146</v>
      </c>
      <c r="G68" s="126">
        <v>400</v>
      </c>
      <c r="H68" s="127">
        <v>-8.6757990867579904E-2</v>
      </c>
      <c r="I68" s="125">
        <v>45</v>
      </c>
      <c r="J68" s="126">
        <v>490</v>
      </c>
      <c r="K68" s="127">
        <v>-5.7692307692307696E-2</v>
      </c>
      <c r="L68" s="125">
        <v>113</v>
      </c>
      <c r="M68" s="126">
        <v>630</v>
      </c>
      <c r="N68" s="127">
        <v>-2.7777777777777776E-2</v>
      </c>
    </row>
    <row r="69" spans="1:14" ht="11.5" x14ac:dyDescent="0.25">
      <c r="A69" s="36"/>
      <c r="B69" s="123" t="s">
        <v>211</v>
      </c>
      <c r="C69" s="125">
        <v>139</v>
      </c>
      <c r="D69" s="126">
        <v>290</v>
      </c>
      <c r="E69" s="127">
        <v>-2.6845637583892617E-2</v>
      </c>
      <c r="F69" s="125">
        <v>321</v>
      </c>
      <c r="G69" s="126">
        <v>385</v>
      </c>
      <c r="H69" s="127">
        <v>-1.282051282051282E-2</v>
      </c>
      <c r="I69" s="125">
        <v>221</v>
      </c>
      <c r="J69" s="126">
        <v>500</v>
      </c>
      <c r="K69" s="127">
        <v>0</v>
      </c>
      <c r="L69" s="125">
        <v>345</v>
      </c>
      <c r="M69" s="126">
        <v>560</v>
      </c>
      <c r="N69" s="127">
        <v>-3.4482758620689655E-2</v>
      </c>
    </row>
    <row r="70" spans="1:14" ht="11.5" x14ac:dyDescent="0.25">
      <c r="A70" s="123"/>
      <c r="B70" s="123" t="s">
        <v>37</v>
      </c>
      <c r="C70" s="125">
        <v>1489</v>
      </c>
      <c r="D70" s="126">
        <v>290</v>
      </c>
      <c r="E70" s="127">
        <v>-3.3333333333333333E-2</v>
      </c>
      <c r="F70" s="125">
        <v>3884</v>
      </c>
      <c r="G70" s="126">
        <v>350</v>
      </c>
      <c r="H70" s="127">
        <v>-1.4084507042253521E-2</v>
      </c>
      <c r="I70" s="125">
        <v>1129</v>
      </c>
      <c r="J70" s="126">
        <v>385</v>
      </c>
      <c r="K70" s="127">
        <v>-1.282051282051282E-2</v>
      </c>
      <c r="L70" s="125">
        <v>8435</v>
      </c>
      <c r="M70" s="126">
        <v>365</v>
      </c>
      <c r="N70" s="127">
        <v>-1.3513513513513514E-2</v>
      </c>
    </row>
    <row r="71" spans="1:14" ht="11.5" x14ac:dyDescent="0.25">
      <c r="A71" s="123" t="s">
        <v>20</v>
      </c>
      <c r="B71" s="123" t="s">
        <v>212</v>
      </c>
      <c r="C71" s="125">
        <v>42</v>
      </c>
      <c r="D71" s="126">
        <v>255</v>
      </c>
      <c r="E71" s="127">
        <v>-5.5555555555555552E-2</v>
      </c>
      <c r="F71" s="125">
        <v>188</v>
      </c>
      <c r="G71" s="126">
        <v>345</v>
      </c>
      <c r="H71" s="127">
        <v>-1.4285714285714285E-2</v>
      </c>
      <c r="I71" s="125">
        <v>87</v>
      </c>
      <c r="J71" s="126">
        <v>350</v>
      </c>
      <c r="K71" s="127">
        <v>1.4492753623188406E-2</v>
      </c>
      <c r="L71" s="125">
        <v>624</v>
      </c>
      <c r="M71" s="126">
        <v>370</v>
      </c>
      <c r="N71" s="127">
        <v>0</v>
      </c>
    </row>
    <row r="72" spans="1:14" ht="11.5" x14ac:dyDescent="0.25">
      <c r="A72" s="36"/>
      <c r="B72" s="123" t="s">
        <v>213</v>
      </c>
      <c r="C72" s="125">
        <v>489</v>
      </c>
      <c r="D72" s="126">
        <v>340</v>
      </c>
      <c r="E72" s="127">
        <v>-5.5555555555555552E-2</v>
      </c>
      <c r="F72" s="125">
        <v>730</v>
      </c>
      <c r="G72" s="126">
        <v>420</v>
      </c>
      <c r="H72" s="127">
        <v>-0.10638297872340426</v>
      </c>
      <c r="I72" s="125">
        <v>231</v>
      </c>
      <c r="J72" s="126">
        <v>545</v>
      </c>
      <c r="K72" s="127">
        <v>-9.0909090909090905E-3</v>
      </c>
      <c r="L72" s="125">
        <v>223</v>
      </c>
      <c r="M72" s="126">
        <v>670</v>
      </c>
      <c r="N72" s="127">
        <v>-7.4074074074074077E-3</v>
      </c>
    </row>
    <row r="73" spans="1:14" ht="11.5" x14ac:dyDescent="0.25">
      <c r="A73" s="36"/>
      <c r="B73" s="123" t="s">
        <v>214</v>
      </c>
      <c r="C73" s="125">
        <v>132</v>
      </c>
      <c r="D73" s="126">
        <v>310</v>
      </c>
      <c r="E73" s="127">
        <v>-6.0606060606060608E-2</v>
      </c>
      <c r="F73" s="125">
        <v>359</v>
      </c>
      <c r="G73" s="126">
        <v>395</v>
      </c>
      <c r="H73" s="127">
        <v>-1.2500000000000001E-2</v>
      </c>
      <c r="I73" s="125">
        <v>150</v>
      </c>
      <c r="J73" s="126">
        <v>470</v>
      </c>
      <c r="K73" s="127">
        <v>0</v>
      </c>
      <c r="L73" s="125">
        <v>339</v>
      </c>
      <c r="M73" s="126">
        <v>550</v>
      </c>
      <c r="N73" s="127">
        <v>1.1029411764705883E-2</v>
      </c>
    </row>
    <row r="74" spans="1:14" ht="11.5" x14ac:dyDescent="0.25">
      <c r="A74" s="36"/>
      <c r="B74" s="123" t="s">
        <v>215</v>
      </c>
      <c r="C74" s="125" t="s">
        <v>41</v>
      </c>
      <c r="D74" s="126" t="s">
        <v>41</v>
      </c>
      <c r="E74" s="127" t="s">
        <v>41</v>
      </c>
      <c r="F74" s="125">
        <v>115</v>
      </c>
      <c r="G74" s="126">
        <v>330</v>
      </c>
      <c r="H74" s="127">
        <v>-2.9411764705882353E-2</v>
      </c>
      <c r="I74" s="125">
        <v>76</v>
      </c>
      <c r="J74" s="126">
        <v>340</v>
      </c>
      <c r="K74" s="127">
        <v>0</v>
      </c>
      <c r="L74" s="125">
        <v>863</v>
      </c>
      <c r="M74" s="126">
        <v>380</v>
      </c>
      <c r="N74" s="127">
        <v>0</v>
      </c>
    </row>
    <row r="75" spans="1:14" ht="11.5" x14ac:dyDescent="0.25">
      <c r="A75" s="36"/>
      <c r="B75" s="123" t="s">
        <v>216</v>
      </c>
      <c r="C75" s="125">
        <v>563</v>
      </c>
      <c r="D75" s="126">
        <v>360</v>
      </c>
      <c r="E75" s="127">
        <v>-8.3969465648854963E-2</v>
      </c>
      <c r="F75" s="125">
        <v>595</v>
      </c>
      <c r="G75" s="126">
        <v>450</v>
      </c>
      <c r="H75" s="127">
        <v>-8.1632653061224483E-2</v>
      </c>
      <c r="I75" s="125">
        <v>90</v>
      </c>
      <c r="J75" s="126">
        <v>548</v>
      </c>
      <c r="K75" s="127">
        <v>5.5045871559633031E-3</v>
      </c>
      <c r="L75" s="125">
        <v>92</v>
      </c>
      <c r="M75" s="126">
        <v>683</v>
      </c>
      <c r="N75" s="127">
        <v>-2.4285714285714285E-2</v>
      </c>
    </row>
    <row r="76" spans="1:14" ht="11.5" x14ac:dyDescent="0.25">
      <c r="A76" s="36"/>
      <c r="B76" s="123" t="s">
        <v>217</v>
      </c>
      <c r="C76" s="125">
        <v>361</v>
      </c>
      <c r="D76" s="126">
        <v>320</v>
      </c>
      <c r="E76" s="127">
        <v>-5.8823529411764705E-2</v>
      </c>
      <c r="F76" s="125">
        <v>794</v>
      </c>
      <c r="G76" s="126">
        <v>378</v>
      </c>
      <c r="H76" s="127">
        <v>-5.5E-2</v>
      </c>
      <c r="I76" s="125">
        <v>94</v>
      </c>
      <c r="J76" s="126">
        <v>418</v>
      </c>
      <c r="K76" s="127">
        <v>1.2106537530266344E-2</v>
      </c>
      <c r="L76" s="125">
        <v>287</v>
      </c>
      <c r="M76" s="126">
        <v>460</v>
      </c>
      <c r="N76" s="127">
        <v>-4.1666666666666664E-2</v>
      </c>
    </row>
    <row r="77" spans="1:14" ht="11.5" x14ac:dyDescent="0.25">
      <c r="A77" s="36"/>
      <c r="B77" s="123" t="s">
        <v>218</v>
      </c>
      <c r="C77" s="125">
        <v>38</v>
      </c>
      <c r="D77" s="126">
        <v>335</v>
      </c>
      <c r="E77" s="127">
        <v>0.28846153846153844</v>
      </c>
      <c r="F77" s="125">
        <v>131</v>
      </c>
      <c r="G77" s="126">
        <v>340</v>
      </c>
      <c r="H77" s="127">
        <v>-2.8571428571428571E-2</v>
      </c>
      <c r="I77" s="125">
        <v>19</v>
      </c>
      <c r="J77" s="126">
        <v>350</v>
      </c>
      <c r="K77" s="127">
        <v>0</v>
      </c>
      <c r="L77" s="125">
        <v>213</v>
      </c>
      <c r="M77" s="126">
        <v>390</v>
      </c>
      <c r="N77" s="127">
        <v>-2.5000000000000001E-2</v>
      </c>
    </row>
    <row r="78" spans="1:14" ht="11.5" x14ac:dyDescent="0.25">
      <c r="A78" s="36"/>
      <c r="B78" s="123" t="s">
        <v>219</v>
      </c>
      <c r="C78" s="125" t="s">
        <v>41</v>
      </c>
      <c r="D78" s="126" t="s">
        <v>41</v>
      </c>
      <c r="E78" s="127" t="s">
        <v>41</v>
      </c>
      <c r="F78" s="125" t="s">
        <v>41</v>
      </c>
      <c r="G78" s="126" t="s">
        <v>41</v>
      </c>
      <c r="H78" s="127" t="s">
        <v>41</v>
      </c>
      <c r="I78" s="125" t="s">
        <v>41</v>
      </c>
      <c r="J78" s="126" t="s">
        <v>41</v>
      </c>
      <c r="K78" s="127" t="s">
        <v>41</v>
      </c>
      <c r="L78" s="125">
        <v>22</v>
      </c>
      <c r="M78" s="126">
        <v>405</v>
      </c>
      <c r="N78" s="127">
        <v>-1.2195121951219513E-2</v>
      </c>
    </row>
    <row r="79" spans="1:14" ht="11.5" x14ac:dyDescent="0.25">
      <c r="A79" s="36"/>
      <c r="B79" s="123" t="s">
        <v>220</v>
      </c>
      <c r="C79" s="125">
        <v>506</v>
      </c>
      <c r="D79" s="126">
        <v>336</v>
      </c>
      <c r="E79" s="127">
        <v>0</v>
      </c>
      <c r="F79" s="125">
        <v>580</v>
      </c>
      <c r="G79" s="126">
        <v>400</v>
      </c>
      <c r="H79" s="127">
        <v>-5.8823529411764705E-2</v>
      </c>
      <c r="I79" s="125">
        <v>138</v>
      </c>
      <c r="J79" s="126">
        <v>480</v>
      </c>
      <c r="K79" s="127">
        <v>-3.0303030303030304E-2</v>
      </c>
      <c r="L79" s="125">
        <v>214</v>
      </c>
      <c r="M79" s="126">
        <v>575</v>
      </c>
      <c r="N79" s="127">
        <v>-4.1666666666666664E-2</v>
      </c>
    </row>
    <row r="80" spans="1:14" ht="11.5" x14ac:dyDescent="0.25">
      <c r="A80" s="36"/>
      <c r="B80" s="123" t="s">
        <v>221</v>
      </c>
      <c r="C80" s="125">
        <v>52</v>
      </c>
      <c r="D80" s="126">
        <v>278</v>
      </c>
      <c r="E80" s="127">
        <v>-1.7667844522968199E-2</v>
      </c>
      <c r="F80" s="125">
        <v>515</v>
      </c>
      <c r="G80" s="126">
        <v>360</v>
      </c>
      <c r="H80" s="127">
        <v>-2.7027027027027029E-2</v>
      </c>
      <c r="I80" s="125">
        <v>147</v>
      </c>
      <c r="J80" s="126">
        <v>370</v>
      </c>
      <c r="K80" s="127">
        <v>-2.6315789473684209E-2</v>
      </c>
      <c r="L80" s="125">
        <v>476</v>
      </c>
      <c r="M80" s="126">
        <v>415</v>
      </c>
      <c r="N80" s="127">
        <v>-1.1904761904761904E-2</v>
      </c>
    </row>
    <row r="81" spans="1:14" ht="11.5" x14ac:dyDescent="0.25">
      <c r="A81" s="36"/>
      <c r="B81" s="123" t="s">
        <v>222</v>
      </c>
      <c r="C81" s="125">
        <v>47</v>
      </c>
      <c r="D81" s="126">
        <v>275</v>
      </c>
      <c r="E81" s="127">
        <v>0.1</v>
      </c>
      <c r="F81" s="125">
        <v>360</v>
      </c>
      <c r="G81" s="126">
        <v>380</v>
      </c>
      <c r="H81" s="127">
        <v>-3.7974683544303799E-2</v>
      </c>
      <c r="I81" s="125">
        <v>102</v>
      </c>
      <c r="J81" s="126">
        <v>400</v>
      </c>
      <c r="K81" s="127">
        <v>-1.2345679012345678E-2</v>
      </c>
      <c r="L81" s="125">
        <v>215</v>
      </c>
      <c r="M81" s="126">
        <v>475</v>
      </c>
      <c r="N81" s="127">
        <v>-1.0416666666666666E-2</v>
      </c>
    </row>
    <row r="82" spans="1:14" ht="11.5" x14ac:dyDescent="0.25">
      <c r="A82" s="36"/>
      <c r="B82" s="123" t="s">
        <v>223</v>
      </c>
      <c r="C82" s="125">
        <v>13</v>
      </c>
      <c r="D82" s="126">
        <v>250</v>
      </c>
      <c r="E82" s="127">
        <v>0</v>
      </c>
      <c r="F82" s="125">
        <v>95</v>
      </c>
      <c r="G82" s="126">
        <v>340</v>
      </c>
      <c r="H82" s="127">
        <v>1.4925373134328358E-2</v>
      </c>
      <c r="I82" s="125">
        <v>29</v>
      </c>
      <c r="J82" s="126">
        <v>350</v>
      </c>
      <c r="K82" s="127">
        <v>2.9411764705882353E-2</v>
      </c>
      <c r="L82" s="125">
        <v>336</v>
      </c>
      <c r="M82" s="126">
        <v>370</v>
      </c>
      <c r="N82" s="127">
        <v>0</v>
      </c>
    </row>
    <row r="83" spans="1:14" ht="11.5" x14ac:dyDescent="0.25">
      <c r="A83" s="36"/>
      <c r="B83" s="123" t="s">
        <v>224</v>
      </c>
      <c r="C83" s="125">
        <v>389</v>
      </c>
      <c r="D83" s="126">
        <v>310</v>
      </c>
      <c r="E83" s="127">
        <v>1.6393442622950821E-2</v>
      </c>
      <c r="F83" s="125">
        <v>573</v>
      </c>
      <c r="G83" s="126">
        <v>385</v>
      </c>
      <c r="H83" s="127">
        <v>-3.7499999999999999E-2</v>
      </c>
      <c r="I83" s="125">
        <v>59</v>
      </c>
      <c r="J83" s="126">
        <v>470</v>
      </c>
      <c r="K83" s="127">
        <v>-7.4803149606299218E-2</v>
      </c>
      <c r="L83" s="125">
        <v>78</v>
      </c>
      <c r="M83" s="126">
        <v>598</v>
      </c>
      <c r="N83" s="127">
        <v>-1.9672131147540985E-2</v>
      </c>
    </row>
    <row r="84" spans="1:14" ht="11.5" x14ac:dyDescent="0.25">
      <c r="A84" s="123"/>
      <c r="B84" s="123" t="s">
        <v>37</v>
      </c>
      <c r="C84" s="125">
        <v>2642</v>
      </c>
      <c r="D84" s="126">
        <v>330</v>
      </c>
      <c r="E84" s="127">
        <v>-2.9411764705882353E-2</v>
      </c>
      <c r="F84" s="125">
        <v>5037</v>
      </c>
      <c r="G84" s="126">
        <v>390</v>
      </c>
      <c r="H84" s="127">
        <v>-2.5000000000000001E-2</v>
      </c>
      <c r="I84" s="125">
        <v>1225</v>
      </c>
      <c r="J84" s="126">
        <v>430</v>
      </c>
      <c r="K84" s="127">
        <v>-2.2727272727272728E-2</v>
      </c>
      <c r="L84" s="125">
        <v>3982</v>
      </c>
      <c r="M84" s="126">
        <v>400</v>
      </c>
      <c r="N84" s="127">
        <v>0</v>
      </c>
    </row>
    <row r="85" spans="1:14" ht="11.5" x14ac:dyDescent="0.25">
      <c r="A85" s="123" t="s">
        <v>21</v>
      </c>
      <c r="B85" s="123" t="s">
        <v>225</v>
      </c>
      <c r="C85" s="125">
        <v>245</v>
      </c>
      <c r="D85" s="126">
        <v>300</v>
      </c>
      <c r="E85" s="127">
        <v>-3.2258064516129031E-2</v>
      </c>
      <c r="F85" s="125">
        <v>548</v>
      </c>
      <c r="G85" s="126">
        <v>370</v>
      </c>
      <c r="H85" s="127">
        <v>0</v>
      </c>
      <c r="I85" s="125">
        <v>87</v>
      </c>
      <c r="J85" s="126">
        <v>380</v>
      </c>
      <c r="K85" s="127">
        <v>2.7027027027027029E-2</v>
      </c>
      <c r="L85" s="125">
        <v>809</v>
      </c>
      <c r="M85" s="126">
        <v>420</v>
      </c>
      <c r="N85" s="127">
        <v>0</v>
      </c>
    </row>
    <row r="86" spans="1:14" ht="11.5" x14ac:dyDescent="0.25">
      <c r="A86" s="36"/>
      <c r="B86" s="123" t="s">
        <v>226</v>
      </c>
      <c r="C86" s="125">
        <v>23</v>
      </c>
      <c r="D86" s="126">
        <v>320</v>
      </c>
      <c r="E86" s="127">
        <v>0</v>
      </c>
      <c r="F86" s="125">
        <v>113</v>
      </c>
      <c r="G86" s="126">
        <v>400</v>
      </c>
      <c r="H86" s="127">
        <v>2.564102564102564E-2</v>
      </c>
      <c r="I86" s="125">
        <v>29</v>
      </c>
      <c r="J86" s="126">
        <v>400</v>
      </c>
      <c r="K86" s="127">
        <v>0</v>
      </c>
      <c r="L86" s="125">
        <v>192</v>
      </c>
      <c r="M86" s="126">
        <v>490</v>
      </c>
      <c r="N86" s="127">
        <v>2.0833333333333332E-2</v>
      </c>
    </row>
    <row r="87" spans="1:14" ht="11.5" x14ac:dyDescent="0.25">
      <c r="A87" s="36"/>
      <c r="B87" s="123" t="s">
        <v>227</v>
      </c>
      <c r="C87" s="125">
        <v>213</v>
      </c>
      <c r="D87" s="126">
        <v>300</v>
      </c>
      <c r="E87" s="127">
        <v>-3.2258064516129031E-2</v>
      </c>
      <c r="F87" s="125">
        <v>220</v>
      </c>
      <c r="G87" s="126">
        <v>400</v>
      </c>
      <c r="H87" s="127">
        <v>-6.9767441860465115E-2</v>
      </c>
      <c r="I87" s="125">
        <v>35</v>
      </c>
      <c r="J87" s="126">
        <v>550</v>
      </c>
      <c r="K87" s="127">
        <v>9.1743119266055051E-3</v>
      </c>
      <c r="L87" s="125">
        <v>85</v>
      </c>
      <c r="M87" s="126">
        <v>650</v>
      </c>
      <c r="N87" s="127">
        <v>-1.2158054711246201E-2</v>
      </c>
    </row>
    <row r="88" spans="1:14" ht="11.5" x14ac:dyDescent="0.25">
      <c r="A88" s="36"/>
      <c r="B88" s="123" t="s">
        <v>228</v>
      </c>
      <c r="C88" s="125">
        <v>141</v>
      </c>
      <c r="D88" s="126">
        <v>345</v>
      </c>
      <c r="E88" s="127">
        <v>-6.7567567567567571E-2</v>
      </c>
      <c r="F88" s="125">
        <v>427</v>
      </c>
      <c r="G88" s="126">
        <v>400</v>
      </c>
      <c r="H88" s="127">
        <v>0</v>
      </c>
      <c r="I88" s="125">
        <v>112</v>
      </c>
      <c r="J88" s="126">
        <v>388</v>
      </c>
      <c r="K88" s="127">
        <v>2.1052631578947368E-2</v>
      </c>
      <c r="L88" s="125">
        <v>272</v>
      </c>
      <c r="M88" s="126">
        <v>450</v>
      </c>
      <c r="N88" s="127">
        <v>0</v>
      </c>
    </row>
    <row r="89" spans="1:14" ht="11.5" x14ac:dyDescent="0.25">
      <c r="A89" s="36"/>
      <c r="B89" s="123" t="s">
        <v>229</v>
      </c>
      <c r="C89" s="125">
        <v>104</v>
      </c>
      <c r="D89" s="126">
        <v>350</v>
      </c>
      <c r="E89" s="127">
        <v>-6.6666666666666666E-2</v>
      </c>
      <c r="F89" s="125">
        <v>230</v>
      </c>
      <c r="G89" s="126">
        <v>425</v>
      </c>
      <c r="H89" s="127">
        <v>-5.5555555555555552E-2</v>
      </c>
      <c r="I89" s="125">
        <v>29</v>
      </c>
      <c r="J89" s="126">
        <v>490</v>
      </c>
      <c r="K89" s="127">
        <v>-1.0101010101010102E-2</v>
      </c>
      <c r="L89" s="125">
        <v>74</v>
      </c>
      <c r="M89" s="126">
        <v>620</v>
      </c>
      <c r="N89" s="127">
        <v>3.3333333333333333E-2</v>
      </c>
    </row>
    <row r="90" spans="1:14" ht="11.5" x14ac:dyDescent="0.25">
      <c r="A90" s="36"/>
      <c r="B90" s="123" t="s">
        <v>230</v>
      </c>
      <c r="C90" s="125">
        <v>44</v>
      </c>
      <c r="D90" s="126">
        <v>300</v>
      </c>
      <c r="E90" s="127">
        <v>0</v>
      </c>
      <c r="F90" s="125">
        <v>256</v>
      </c>
      <c r="G90" s="126">
        <v>340</v>
      </c>
      <c r="H90" s="127">
        <v>0</v>
      </c>
      <c r="I90" s="125">
        <v>76</v>
      </c>
      <c r="J90" s="126">
        <v>350</v>
      </c>
      <c r="K90" s="127">
        <v>0</v>
      </c>
      <c r="L90" s="125">
        <v>771</v>
      </c>
      <c r="M90" s="126">
        <v>380</v>
      </c>
      <c r="N90" s="127">
        <v>0</v>
      </c>
    </row>
    <row r="91" spans="1:14" ht="11.5" x14ac:dyDescent="0.25">
      <c r="A91" s="36"/>
      <c r="B91" s="123" t="s">
        <v>231</v>
      </c>
      <c r="C91" s="125">
        <v>349</v>
      </c>
      <c r="D91" s="126">
        <v>325</v>
      </c>
      <c r="E91" s="127">
        <v>-9.7222222222222224E-2</v>
      </c>
      <c r="F91" s="125">
        <v>355</v>
      </c>
      <c r="G91" s="126">
        <v>460</v>
      </c>
      <c r="H91" s="127">
        <v>-4.7619047619047616E-2</v>
      </c>
      <c r="I91" s="125">
        <v>161</v>
      </c>
      <c r="J91" s="126">
        <v>580</v>
      </c>
      <c r="K91" s="127">
        <v>-1.6949152542372881E-2</v>
      </c>
      <c r="L91" s="125">
        <v>198</v>
      </c>
      <c r="M91" s="126">
        <v>695</v>
      </c>
      <c r="N91" s="127">
        <v>2.886002886002886E-3</v>
      </c>
    </row>
    <row r="92" spans="1:14" ht="11.5" x14ac:dyDescent="0.25">
      <c r="A92" s="36"/>
      <c r="B92" s="123" t="s">
        <v>232</v>
      </c>
      <c r="C92" s="125">
        <v>259</v>
      </c>
      <c r="D92" s="126">
        <v>320</v>
      </c>
      <c r="E92" s="127">
        <v>-8.5714285714285715E-2</v>
      </c>
      <c r="F92" s="125">
        <v>583</v>
      </c>
      <c r="G92" s="126">
        <v>390</v>
      </c>
      <c r="H92" s="127">
        <v>-7.1428571428571425E-2</v>
      </c>
      <c r="I92" s="125">
        <v>111</v>
      </c>
      <c r="J92" s="126">
        <v>450</v>
      </c>
      <c r="K92" s="127">
        <v>0</v>
      </c>
      <c r="L92" s="125">
        <v>280</v>
      </c>
      <c r="M92" s="126">
        <v>500</v>
      </c>
      <c r="N92" s="127">
        <v>0</v>
      </c>
    </row>
    <row r="93" spans="1:14" ht="11.5" x14ac:dyDescent="0.25">
      <c r="A93" s="36"/>
      <c r="B93" s="123" t="s">
        <v>233</v>
      </c>
      <c r="C93" s="125">
        <v>153</v>
      </c>
      <c r="D93" s="126">
        <v>310</v>
      </c>
      <c r="E93" s="127">
        <v>-1.5873015873015872E-2</v>
      </c>
      <c r="F93" s="125">
        <v>765</v>
      </c>
      <c r="G93" s="126">
        <v>360</v>
      </c>
      <c r="H93" s="127">
        <v>-1.3698630136986301E-2</v>
      </c>
      <c r="I93" s="125">
        <v>148</v>
      </c>
      <c r="J93" s="126">
        <v>380</v>
      </c>
      <c r="K93" s="127">
        <v>2.7027027027027029E-2</v>
      </c>
      <c r="L93" s="125">
        <v>400</v>
      </c>
      <c r="M93" s="126">
        <v>420</v>
      </c>
      <c r="N93" s="127">
        <v>2.4390243902439025E-2</v>
      </c>
    </row>
    <row r="94" spans="1:14" ht="11.5" x14ac:dyDescent="0.25">
      <c r="A94" s="36"/>
      <c r="B94" s="123" t="s">
        <v>234</v>
      </c>
      <c r="C94" s="125">
        <v>35</v>
      </c>
      <c r="D94" s="126">
        <v>300</v>
      </c>
      <c r="E94" s="127">
        <v>0</v>
      </c>
      <c r="F94" s="125">
        <v>221</v>
      </c>
      <c r="G94" s="126">
        <v>330</v>
      </c>
      <c r="H94" s="127">
        <v>-2.9411764705882353E-2</v>
      </c>
      <c r="I94" s="125">
        <v>44</v>
      </c>
      <c r="J94" s="126">
        <v>345</v>
      </c>
      <c r="K94" s="127">
        <v>1.4705882352941176E-2</v>
      </c>
      <c r="L94" s="125">
        <v>452</v>
      </c>
      <c r="M94" s="126">
        <v>370</v>
      </c>
      <c r="N94" s="127">
        <v>0</v>
      </c>
    </row>
    <row r="95" spans="1:14" ht="11.5" x14ac:dyDescent="0.25">
      <c r="A95" s="36"/>
      <c r="B95" s="123" t="s">
        <v>235</v>
      </c>
      <c r="C95" s="125">
        <v>302</v>
      </c>
      <c r="D95" s="126">
        <v>300</v>
      </c>
      <c r="E95" s="127">
        <v>-3.2258064516129031E-2</v>
      </c>
      <c r="F95" s="125">
        <v>383</v>
      </c>
      <c r="G95" s="126">
        <v>395</v>
      </c>
      <c r="H95" s="127">
        <v>-5.9523809523809521E-2</v>
      </c>
      <c r="I95" s="125">
        <v>99</v>
      </c>
      <c r="J95" s="126">
        <v>530</v>
      </c>
      <c r="K95" s="127">
        <v>-3.6363636363636362E-2</v>
      </c>
      <c r="L95" s="125">
        <v>155</v>
      </c>
      <c r="M95" s="126">
        <v>640</v>
      </c>
      <c r="N95" s="127">
        <v>-1.5384615384615385E-2</v>
      </c>
    </row>
    <row r="96" spans="1:14" ht="11.5" x14ac:dyDescent="0.25">
      <c r="A96" s="36"/>
      <c r="B96" s="123" t="s">
        <v>8</v>
      </c>
      <c r="C96" s="125">
        <v>13</v>
      </c>
      <c r="D96" s="126">
        <v>300</v>
      </c>
      <c r="E96" s="127">
        <v>0</v>
      </c>
      <c r="F96" s="125">
        <v>56</v>
      </c>
      <c r="G96" s="126">
        <v>295</v>
      </c>
      <c r="H96" s="127">
        <v>-7.8125E-2</v>
      </c>
      <c r="I96" s="125">
        <v>47</v>
      </c>
      <c r="J96" s="126">
        <v>335</v>
      </c>
      <c r="K96" s="127">
        <v>1.5151515151515152E-2</v>
      </c>
      <c r="L96" s="125">
        <v>421</v>
      </c>
      <c r="M96" s="126">
        <v>380</v>
      </c>
      <c r="N96" s="127">
        <v>0</v>
      </c>
    </row>
    <row r="97" spans="1:14" ht="11.5" x14ac:dyDescent="0.25">
      <c r="A97" s="123"/>
      <c r="B97" s="123" t="s">
        <v>37</v>
      </c>
      <c r="C97" s="125">
        <v>1881</v>
      </c>
      <c r="D97" s="126">
        <v>310</v>
      </c>
      <c r="E97" s="127">
        <v>-4.6153846153846156E-2</v>
      </c>
      <c r="F97" s="125">
        <v>4157</v>
      </c>
      <c r="G97" s="126">
        <v>380</v>
      </c>
      <c r="H97" s="127">
        <v>-2.564102564102564E-2</v>
      </c>
      <c r="I97" s="125">
        <v>978</v>
      </c>
      <c r="J97" s="126">
        <v>410</v>
      </c>
      <c r="K97" s="127">
        <v>2.5000000000000001E-2</v>
      </c>
      <c r="L97" s="125">
        <v>4109</v>
      </c>
      <c r="M97" s="126">
        <v>400</v>
      </c>
      <c r="N97" s="127">
        <v>0</v>
      </c>
    </row>
    <row r="98" spans="1:14" ht="11.5" x14ac:dyDescent="0.25">
      <c r="A98" s="123" t="s">
        <v>22</v>
      </c>
      <c r="B98" s="123" t="s">
        <v>236</v>
      </c>
      <c r="C98" s="125">
        <v>15</v>
      </c>
      <c r="D98" s="126">
        <v>295</v>
      </c>
      <c r="E98" s="127">
        <v>0.29385964912280704</v>
      </c>
      <c r="F98" s="125">
        <v>191</v>
      </c>
      <c r="G98" s="126">
        <v>360</v>
      </c>
      <c r="H98" s="127">
        <v>2.8571428571428571E-2</v>
      </c>
      <c r="I98" s="125">
        <v>17</v>
      </c>
      <c r="J98" s="126">
        <v>370</v>
      </c>
      <c r="K98" s="127">
        <v>5.7142857142857141E-2</v>
      </c>
      <c r="L98" s="125">
        <v>159</v>
      </c>
      <c r="M98" s="126">
        <v>400</v>
      </c>
      <c r="N98" s="127">
        <v>0</v>
      </c>
    </row>
    <row r="99" spans="1:14" ht="11.5" x14ac:dyDescent="0.25">
      <c r="A99" s="36"/>
      <c r="B99" s="123" t="s">
        <v>237</v>
      </c>
      <c r="C99" s="125">
        <v>36</v>
      </c>
      <c r="D99" s="126">
        <v>330</v>
      </c>
      <c r="E99" s="127">
        <v>0.1</v>
      </c>
      <c r="F99" s="125">
        <v>197</v>
      </c>
      <c r="G99" s="126">
        <v>370</v>
      </c>
      <c r="H99" s="127">
        <v>2.7777777777777776E-2</v>
      </c>
      <c r="I99" s="125">
        <v>45</v>
      </c>
      <c r="J99" s="126">
        <v>360</v>
      </c>
      <c r="K99" s="127">
        <v>2.8571428571428571E-2</v>
      </c>
      <c r="L99" s="125">
        <v>214</v>
      </c>
      <c r="M99" s="126">
        <v>400</v>
      </c>
      <c r="N99" s="127">
        <v>0</v>
      </c>
    </row>
    <row r="100" spans="1:14" ht="11.5" x14ac:dyDescent="0.25">
      <c r="A100" s="36"/>
      <c r="B100" s="123" t="s">
        <v>238</v>
      </c>
      <c r="C100" s="125">
        <v>58</v>
      </c>
      <c r="D100" s="126">
        <v>290</v>
      </c>
      <c r="E100" s="127">
        <v>0</v>
      </c>
      <c r="F100" s="125">
        <v>405</v>
      </c>
      <c r="G100" s="126">
        <v>370</v>
      </c>
      <c r="H100" s="127">
        <v>0</v>
      </c>
      <c r="I100" s="125">
        <v>110</v>
      </c>
      <c r="J100" s="126">
        <v>380</v>
      </c>
      <c r="K100" s="127">
        <v>2.7027027027027029E-2</v>
      </c>
      <c r="L100" s="125">
        <v>710</v>
      </c>
      <c r="M100" s="126">
        <v>430</v>
      </c>
      <c r="N100" s="127">
        <v>2.3809523809523808E-2</v>
      </c>
    </row>
    <row r="101" spans="1:14" ht="11.5" x14ac:dyDescent="0.25">
      <c r="A101" s="36"/>
      <c r="B101" s="123" t="s">
        <v>239</v>
      </c>
      <c r="C101" s="125" t="s">
        <v>41</v>
      </c>
      <c r="D101" s="126" t="s">
        <v>41</v>
      </c>
      <c r="E101" s="127" t="s">
        <v>41</v>
      </c>
      <c r="F101" s="125">
        <v>78</v>
      </c>
      <c r="G101" s="126">
        <v>368</v>
      </c>
      <c r="H101" s="127">
        <v>8.21917808219178E-3</v>
      </c>
      <c r="I101" s="125">
        <v>23</v>
      </c>
      <c r="J101" s="126">
        <v>350</v>
      </c>
      <c r="K101" s="127">
        <v>-4.1095890410958902E-2</v>
      </c>
      <c r="L101" s="125">
        <v>207</v>
      </c>
      <c r="M101" s="126">
        <v>420</v>
      </c>
      <c r="N101" s="127">
        <v>0</v>
      </c>
    </row>
    <row r="102" spans="1:14" ht="11.5" x14ac:dyDescent="0.25">
      <c r="A102" s="36"/>
      <c r="B102" s="123" t="s">
        <v>240</v>
      </c>
      <c r="C102" s="125">
        <v>64</v>
      </c>
      <c r="D102" s="126">
        <v>350</v>
      </c>
      <c r="E102" s="127">
        <v>0</v>
      </c>
      <c r="F102" s="125">
        <v>527</v>
      </c>
      <c r="G102" s="126">
        <v>375</v>
      </c>
      <c r="H102" s="127">
        <v>-1.3157894736842105E-2</v>
      </c>
      <c r="I102" s="125">
        <v>63</v>
      </c>
      <c r="J102" s="126">
        <v>380</v>
      </c>
      <c r="K102" s="127">
        <v>2.7027027027027029E-2</v>
      </c>
      <c r="L102" s="125">
        <v>341</v>
      </c>
      <c r="M102" s="126">
        <v>435</v>
      </c>
      <c r="N102" s="127">
        <v>1.1627906976744186E-2</v>
      </c>
    </row>
    <row r="103" spans="1:14" ht="11.5" x14ac:dyDescent="0.25">
      <c r="A103" s="36"/>
      <c r="B103" s="123" t="s">
        <v>241</v>
      </c>
      <c r="C103" s="125">
        <v>12</v>
      </c>
      <c r="D103" s="126">
        <v>330</v>
      </c>
      <c r="E103" s="127">
        <v>0.1</v>
      </c>
      <c r="F103" s="125">
        <v>40</v>
      </c>
      <c r="G103" s="126">
        <v>388</v>
      </c>
      <c r="H103" s="127">
        <v>-5.1282051282051282E-3</v>
      </c>
      <c r="I103" s="125" t="s">
        <v>41</v>
      </c>
      <c r="J103" s="126" t="s">
        <v>41</v>
      </c>
      <c r="K103" s="127" t="s">
        <v>41</v>
      </c>
      <c r="L103" s="125">
        <v>163</v>
      </c>
      <c r="M103" s="126">
        <v>440</v>
      </c>
      <c r="N103" s="127">
        <v>2.3255813953488372E-2</v>
      </c>
    </row>
    <row r="104" spans="1:14" ht="11.5" x14ac:dyDescent="0.25">
      <c r="A104" s="36"/>
      <c r="B104" s="123" t="s">
        <v>242</v>
      </c>
      <c r="C104" s="125">
        <v>41</v>
      </c>
      <c r="D104" s="126">
        <v>350</v>
      </c>
      <c r="E104" s="127">
        <v>0</v>
      </c>
      <c r="F104" s="125">
        <v>85</v>
      </c>
      <c r="G104" s="126">
        <v>400</v>
      </c>
      <c r="H104" s="127">
        <v>1.2658227848101266E-2</v>
      </c>
      <c r="I104" s="125">
        <v>17</v>
      </c>
      <c r="J104" s="126">
        <v>400</v>
      </c>
      <c r="K104" s="127">
        <v>8.1081081081081086E-2</v>
      </c>
      <c r="L104" s="125">
        <v>374</v>
      </c>
      <c r="M104" s="126">
        <v>425</v>
      </c>
      <c r="N104" s="127">
        <v>1.1904761904761904E-2</v>
      </c>
    </row>
    <row r="105" spans="1:14" ht="11.5" x14ac:dyDescent="0.25">
      <c r="A105" s="36"/>
      <c r="B105" s="123" t="s">
        <v>9</v>
      </c>
      <c r="C105" s="125">
        <v>36</v>
      </c>
      <c r="D105" s="126">
        <v>300</v>
      </c>
      <c r="E105" s="127">
        <v>9.8901098901098897E-2</v>
      </c>
      <c r="F105" s="125">
        <v>67</v>
      </c>
      <c r="G105" s="126">
        <v>350</v>
      </c>
      <c r="H105" s="127">
        <v>6.0606060606060608E-2</v>
      </c>
      <c r="I105" s="125">
        <v>100</v>
      </c>
      <c r="J105" s="126">
        <v>360</v>
      </c>
      <c r="K105" s="127">
        <v>5.5865921787709499E-3</v>
      </c>
      <c r="L105" s="125">
        <v>326</v>
      </c>
      <c r="M105" s="126">
        <v>410</v>
      </c>
      <c r="N105" s="127">
        <v>2.5000000000000001E-2</v>
      </c>
    </row>
    <row r="106" spans="1:14" ht="11.5" x14ac:dyDescent="0.25">
      <c r="A106" s="123"/>
      <c r="B106" s="123" t="s">
        <v>37</v>
      </c>
      <c r="C106" s="125">
        <v>270</v>
      </c>
      <c r="D106" s="126">
        <v>320</v>
      </c>
      <c r="E106" s="127">
        <v>3.2258064516129031E-2</v>
      </c>
      <c r="F106" s="125">
        <v>1590</v>
      </c>
      <c r="G106" s="126">
        <v>370</v>
      </c>
      <c r="H106" s="127">
        <v>0</v>
      </c>
      <c r="I106" s="125">
        <v>380</v>
      </c>
      <c r="J106" s="126">
        <v>380</v>
      </c>
      <c r="K106" s="127">
        <v>4.1095890410958902E-2</v>
      </c>
      <c r="L106" s="125">
        <v>2494</v>
      </c>
      <c r="M106" s="126">
        <v>420</v>
      </c>
      <c r="N106" s="127">
        <v>0</v>
      </c>
    </row>
    <row r="107" spans="1:14" ht="11.5" x14ac:dyDescent="0.25">
      <c r="A107" s="123" t="s">
        <v>23</v>
      </c>
      <c r="B107" s="123" t="s">
        <v>243</v>
      </c>
      <c r="C107" s="125">
        <v>17</v>
      </c>
      <c r="D107" s="126">
        <v>300</v>
      </c>
      <c r="E107" s="127">
        <v>-6.25E-2</v>
      </c>
      <c r="F107" s="125">
        <v>78</v>
      </c>
      <c r="G107" s="126">
        <v>335</v>
      </c>
      <c r="H107" s="127">
        <v>0</v>
      </c>
      <c r="I107" s="125">
        <v>46</v>
      </c>
      <c r="J107" s="126">
        <v>350</v>
      </c>
      <c r="K107" s="127">
        <v>4.4776119402985072E-2</v>
      </c>
      <c r="L107" s="125">
        <v>627</v>
      </c>
      <c r="M107" s="126">
        <v>380</v>
      </c>
      <c r="N107" s="127">
        <v>1.3333333333333334E-2</v>
      </c>
    </row>
    <row r="108" spans="1:14" ht="11.5" x14ac:dyDescent="0.25">
      <c r="A108" s="36"/>
      <c r="B108" s="123" t="s">
        <v>244</v>
      </c>
      <c r="C108" s="125">
        <v>36</v>
      </c>
      <c r="D108" s="126">
        <v>280</v>
      </c>
      <c r="E108" s="127">
        <v>0</v>
      </c>
      <c r="F108" s="125">
        <v>131</v>
      </c>
      <c r="G108" s="126">
        <v>330</v>
      </c>
      <c r="H108" s="127">
        <v>3.125E-2</v>
      </c>
      <c r="I108" s="125">
        <v>57</v>
      </c>
      <c r="J108" s="126">
        <v>340</v>
      </c>
      <c r="K108" s="127">
        <v>3.0303030303030304E-2</v>
      </c>
      <c r="L108" s="125">
        <v>1246</v>
      </c>
      <c r="M108" s="126">
        <v>380</v>
      </c>
      <c r="N108" s="127">
        <v>2.7027027027027029E-2</v>
      </c>
    </row>
    <row r="109" spans="1:14" ht="11.5" x14ac:dyDescent="0.25">
      <c r="A109" s="36"/>
      <c r="B109" s="123" t="s">
        <v>245</v>
      </c>
      <c r="C109" s="125">
        <v>204</v>
      </c>
      <c r="D109" s="126">
        <v>270</v>
      </c>
      <c r="E109" s="127">
        <v>7.462686567164179E-3</v>
      </c>
      <c r="F109" s="125">
        <v>696</v>
      </c>
      <c r="G109" s="126">
        <v>310</v>
      </c>
      <c r="H109" s="127">
        <v>0</v>
      </c>
      <c r="I109" s="125">
        <v>57</v>
      </c>
      <c r="J109" s="126">
        <v>350</v>
      </c>
      <c r="K109" s="127">
        <v>6.0606060606060608E-2</v>
      </c>
      <c r="L109" s="125">
        <v>353</v>
      </c>
      <c r="M109" s="126">
        <v>400</v>
      </c>
      <c r="N109" s="127">
        <v>0</v>
      </c>
    </row>
    <row r="110" spans="1:14" ht="11.5" x14ac:dyDescent="0.25">
      <c r="A110" s="36"/>
      <c r="B110" s="123" t="s">
        <v>246</v>
      </c>
      <c r="C110" s="125">
        <v>51</v>
      </c>
      <c r="D110" s="126">
        <v>270</v>
      </c>
      <c r="E110" s="127">
        <v>0</v>
      </c>
      <c r="F110" s="125">
        <v>178</v>
      </c>
      <c r="G110" s="126">
        <v>330</v>
      </c>
      <c r="H110" s="127">
        <v>0</v>
      </c>
      <c r="I110" s="125">
        <v>47</v>
      </c>
      <c r="J110" s="126">
        <v>330</v>
      </c>
      <c r="K110" s="127">
        <v>3.125E-2</v>
      </c>
      <c r="L110" s="125">
        <v>512</v>
      </c>
      <c r="M110" s="126">
        <v>370</v>
      </c>
      <c r="N110" s="127">
        <v>0</v>
      </c>
    </row>
    <row r="111" spans="1:14" ht="11.5" x14ac:dyDescent="0.25">
      <c r="A111" s="36"/>
      <c r="B111" s="123" t="s">
        <v>247</v>
      </c>
      <c r="C111" s="125">
        <v>16</v>
      </c>
      <c r="D111" s="126">
        <v>247</v>
      </c>
      <c r="E111" s="127">
        <v>0.32795698924731181</v>
      </c>
      <c r="F111" s="125">
        <v>147</v>
      </c>
      <c r="G111" s="126">
        <v>340</v>
      </c>
      <c r="H111" s="127">
        <v>3.0303030303030304E-2</v>
      </c>
      <c r="I111" s="125">
        <v>42</v>
      </c>
      <c r="J111" s="126">
        <v>333</v>
      </c>
      <c r="K111" s="127">
        <v>-4.8571428571428571E-2</v>
      </c>
      <c r="L111" s="125">
        <v>952</v>
      </c>
      <c r="M111" s="126">
        <v>370</v>
      </c>
      <c r="N111" s="127">
        <v>0</v>
      </c>
    </row>
    <row r="112" spans="1:14" ht="11.5" x14ac:dyDescent="0.25">
      <c r="A112" s="36"/>
      <c r="B112" s="123" t="s">
        <v>248</v>
      </c>
      <c r="C112" s="125">
        <v>171</v>
      </c>
      <c r="D112" s="126">
        <v>250</v>
      </c>
      <c r="E112" s="127">
        <v>0</v>
      </c>
      <c r="F112" s="125">
        <v>418</v>
      </c>
      <c r="G112" s="126">
        <v>340</v>
      </c>
      <c r="H112" s="127">
        <v>-1.4492753623188406E-2</v>
      </c>
      <c r="I112" s="125">
        <v>36</v>
      </c>
      <c r="J112" s="126">
        <v>350</v>
      </c>
      <c r="K112" s="127">
        <v>6.0606060606060608E-2</v>
      </c>
      <c r="L112" s="125">
        <v>239</v>
      </c>
      <c r="M112" s="126">
        <v>380</v>
      </c>
      <c r="N112" s="127">
        <v>0</v>
      </c>
    </row>
    <row r="113" spans="1:14" ht="11.5" x14ac:dyDescent="0.25">
      <c r="A113" s="36"/>
      <c r="B113" s="123" t="s">
        <v>249</v>
      </c>
      <c r="C113" s="125" t="s">
        <v>41</v>
      </c>
      <c r="D113" s="126" t="s">
        <v>41</v>
      </c>
      <c r="E113" s="127" t="s">
        <v>41</v>
      </c>
      <c r="F113" s="125">
        <v>147</v>
      </c>
      <c r="G113" s="126">
        <v>310</v>
      </c>
      <c r="H113" s="127">
        <v>3.3333333333333333E-2</v>
      </c>
      <c r="I113" s="125">
        <v>72</v>
      </c>
      <c r="J113" s="126">
        <v>325</v>
      </c>
      <c r="K113" s="127">
        <v>1.5625E-2</v>
      </c>
      <c r="L113" s="125">
        <v>811</v>
      </c>
      <c r="M113" s="126">
        <v>360</v>
      </c>
      <c r="N113" s="127">
        <v>2.8571428571428571E-2</v>
      </c>
    </row>
    <row r="114" spans="1:14" ht="11.5" x14ac:dyDescent="0.25">
      <c r="A114" s="36"/>
      <c r="B114" s="123" t="s">
        <v>250</v>
      </c>
      <c r="C114" s="125">
        <v>133</v>
      </c>
      <c r="D114" s="126">
        <v>273</v>
      </c>
      <c r="E114" s="127">
        <v>-2.5000000000000001E-2</v>
      </c>
      <c r="F114" s="125">
        <v>548</v>
      </c>
      <c r="G114" s="126">
        <v>360</v>
      </c>
      <c r="H114" s="127">
        <v>0</v>
      </c>
      <c r="I114" s="125">
        <v>44</v>
      </c>
      <c r="J114" s="126">
        <v>365</v>
      </c>
      <c r="K114" s="127">
        <v>-8.152173913043478E-3</v>
      </c>
      <c r="L114" s="125">
        <v>474</v>
      </c>
      <c r="M114" s="126">
        <v>400</v>
      </c>
      <c r="N114" s="127">
        <v>0</v>
      </c>
    </row>
    <row r="115" spans="1:14" ht="11.5" x14ac:dyDescent="0.25">
      <c r="A115" s="123"/>
      <c r="B115" s="123" t="s">
        <v>37</v>
      </c>
      <c r="C115" s="125">
        <v>637</v>
      </c>
      <c r="D115" s="126">
        <v>260</v>
      </c>
      <c r="E115" s="127">
        <v>0</v>
      </c>
      <c r="F115" s="125">
        <v>2343</v>
      </c>
      <c r="G115" s="126">
        <v>330</v>
      </c>
      <c r="H115" s="127">
        <v>0</v>
      </c>
      <c r="I115" s="125">
        <v>401</v>
      </c>
      <c r="J115" s="126">
        <v>340</v>
      </c>
      <c r="K115" s="127">
        <v>3.0303030303030304E-2</v>
      </c>
      <c r="L115" s="125">
        <v>5214</v>
      </c>
      <c r="M115" s="126">
        <v>375</v>
      </c>
      <c r="N115" s="127">
        <v>1.3513513513513514E-2</v>
      </c>
    </row>
    <row r="116" spans="1:14" ht="11.5" x14ac:dyDescent="0.25">
      <c r="A116" s="123" t="s">
        <v>24</v>
      </c>
      <c r="B116" s="123" t="s">
        <v>251</v>
      </c>
      <c r="C116" s="125" t="s">
        <v>41</v>
      </c>
      <c r="D116" s="126" t="s">
        <v>41</v>
      </c>
      <c r="E116" s="127" t="s">
        <v>41</v>
      </c>
      <c r="F116" s="125">
        <v>162</v>
      </c>
      <c r="G116" s="126">
        <v>340</v>
      </c>
      <c r="H116" s="127">
        <v>6.25E-2</v>
      </c>
      <c r="I116" s="125">
        <v>148</v>
      </c>
      <c r="J116" s="126">
        <v>345</v>
      </c>
      <c r="K116" s="127">
        <v>6.1538461538461542E-2</v>
      </c>
      <c r="L116" s="125">
        <v>665</v>
      </c>
      <c r="M116" s="126">
        <v>400</v>
      </c>
      <c r="N116" s="127">
        <v>5.2631578947368418E-2</v>
      </c>
    </row>
    <row r="117" spans="1:14" ht="11.5" x14ac:dyDescent="0.25">
      <c r="A117" s="36"/>
      <c r="B117" s="123" t="s">
        <v>10</v>
      </c>
      <c r="C117" s="125">
        <v>312</v>
      </c>
      <c r="D117" s="126">
        <v>245</v>
      </c>
      <c r="E117" s="127">
        <v>-1.6064257028112448E-2</v>
      </c>
      <c r="F117" s="125">
        <v>533</v>
      </c>
      <c r="G117" s="126">
        <v>335</v>
      </c>
      <c r="H117" s="127">
        <v>3.0769230769230771E-2</v>
      </c>
      <c r="I117" s="125">
        <v>73</v>
      </c>
      <c r="J117" s="126">
        <v>355</v>
      </c>
      <c r="K117" s="127">
        <v>4.4117647058823532E-2</v>
      </c>
      <c r="L117" s="125">
        <v>706</v>
      </c>
      <c r="M117" s="126">
        <v>410</v>
      </c>
      <c r="N117" s="127">
        <v>3.7974683544303799E-2</v>
      </c>
    </row>
    <row r="118" spans="1:14" ht="11.5" x14ac:dyDescent="0.25">
      <c r="A118" s="36"/>
      <c r="B118" s="123" t="s">
        <v>252</v>
      </c>
      <c r="C118" s="125">
        <v>20</v>
      </c>
      <c r="D118" s="126">
        <v>278</v>
      </c>
      <c r="E118" s="127">
        <v>2.9629629629629631E-2</v>
      </c>
      <c r="F118" s="125">
        <v>123</v>
      </c>
      <c r="G118" s="126">
        <v>340</v>
      </c>
      <c r="H118" s="127">
        <v>3.0303030303030304E-2</v>
      </c>
      <c r="I118" s="125">
        <v>42</v>
      </c>
      <c r="J118" s="126">
        <v>393</v>
      </c>
      <c r="K118" s="127">
        <v>9.166666666666666E-2</v>
      </c>
      <c r="L118" s="125">
        <v>265</v>
      </c>
      <c r="M118" s="126">
        <v>435</v>
      </c>
      <c r="N118" s="127">
        <v>5.3268765133171914E-2</v>
      </c>
    </row>
    <row r="119" spans="1:14" ht="11.5" x14ac:dyDescent="0.25">
      <c r="A119" s="36"/>
      <c r="B119" s="123" t="s">
        <v>253</v>
      </c>
      <c r="C119" s="125">
        <v>15</v>
      </c>
      <c r="D119" s="126">
        <v>310</v>
      </c>
      <c r="E119" s="127">
        <v>0.10714285714285714</v>
      </c>
      <c r="F119" s="125">
        <v>173</v>
      </c>
      <c r="G119" s="126">
        <v>390</v>
      </c>
      <c r="H119" s="127">
        <v>2.6315789473684209E-2</v>
      </c>
      <c r="I119" s="125">
        <v>44</v>
      </c>
      <c r="J119" s="126">
        <v>450</v>
      </c>
      <c r="K119" s="127">
        <v>7.1428571428571425E-2</v>
      </c>
      <c r="L119" s="125">
        <v>336</v>
      </c>
      <c r="M119" s="126">
        <v>510</v>
      </c>
      <c r="N119" s="127">
        <v>5.1546391752577317E-2</v>
      </c>
    </row>
    <row r="120" spans="1:14" ht="11.5" x14ac:dyDescent="0.25">
      <c r="A120" s="36"/>
      <c r="B120" s="123" t="s">
        <v>254</v>
      </c>
      <c r="C120" s="125">
        <v>67</v>
      </c>
      <c r="D120" s="126">
        <v>250</v>
      </c>
      <c r="E120" s="127">
        <v>0</v>
      </c>
      <c r="F120" s="125">
        <v>239</v>
      </c>
      <c r="G120" s="126">
        <v>340</v>
      </c>
      <c r="H120" s="127">
        <v>3.0303030303030304E-2</v>
      </c>
      <c r="I120" s="125">
        <v>53</v>
      </c>
      <c r="J120" s="126">
        <v>350</v>
      </c>
      <c r="K120" s="127">
        <v>2.9411764705882353E-2</v>
      </c>
      <c r="L120" s="125">
        <v>630</v>
      </c>
      <c r="M120" s="126">
        <v>380</v>
      </c>
      <c r="N120" s="127">
        <v>2.7027027027027029E-2</v>
      </c>
    </row>
    <row r="121" spans="1:14" ht="11.5" x14ac:dyDescent="0.25">
      <c r="A121" s="123"/>
      <c r="B121" s="123" t="s">
        <v>37</v>
      </c>
      <c r="C121" s="125">
        <v>424</v>
      </c>
      <c r="D121" s="126">
        <v>250</v>
      </c>
      <c r="E121" s="127">
        <v>0</v>
      </c>
      <c r="F121" s="125">
        <v>1230</v>
      </c>
      <c r="G121" s="126">
        <v>340</v>
      </c>
      <c r="H121" s="127">
        <v>3.0303030303030304E-2</v>
      </c>
      <c r="I121" s="125">
        <v>360</v>
      </c>
      <c r="J121" s="126">
        <v>353</v>
      </c>
      <c r="K121" s="127">
        <v>3.8235294117647062E-2</v>
      </c>
      <c r="L121" s="125">
        <v>2602</v>
      </c>
      <c r="M121" s="126">
        <v>410</v>
      </c>
      <c r="N121" s="127">
        <v>3.7974683544303799E-2</v>
      </c>
    </row>
    <row r="122" spans="1:14" ht="11.5" x14ac:dyDescent="0.25">
      <c r="A122" s="123" t="s">
        <v>255</v>
      </c>
      <c r="B122" s="123" t="s">
        <v>256</v>
      </c>
      <c r="C122" s="125">
        <v>118</v>
      </c>
      <c r="D122" s="126">
        <v>265</v>
      </c>
      <c r="E122" s="127">
        <v>0</v>
      </c>
      <c r="F122" s="125">
        <v>318</v>
      </c>
      <c r="G122" s="126">
        <v>330</v>
      </c>
      <c r="H122" s="127">
        <v>0</v>
      </c>
      <c r="I122" s="125">
        <v>89</v>
      </c>
      <c r="J122" s="126">
        <v>360</v>
      </c>
      <c r="K122" s="127">
        <v>5.8823529411764705E-2</v>
      </c>
      <c r="L122" s="125">
        <v>703</v>
      </c>
      <c r="M122" s="126">
        <v>400</v>
      </c>
      <c r="N122" s="127">
        <v>2.564102564102564E-2</v>
      </c>
    </row>
    <row r="123" spans="1:14" ht="11.5" x14ac:dyDescent="0.25">
      <c r="A123" s="36"/>
      <c r="B123" s="123" t="s">
        <v>257</v>
      </c>
      <c r="C123" s="125">
        <v>25</v>
      </c>
      <c r="D123" s="126">
        <v>220</v>
      </c>
      <c r="E123" s="127">
        <v>0</v>
      </c>
      <c r="F123" s="125">
        <v>82</v>
      </c>
      <c r="G123" s="126">
        <v>290</v>
      </c>
      <c r="H123" s="127">
        <v>0</v>
      </c>
      <c r="I123" s="125">
        <v>114</v>
      </c>
      <c r="J123" s="126">
        <v>280</v>
      </c>
      <c r="K123" s="127">
        <v>3.7037037037037035E-2</v>
      </c>
      <c r="L123" s="125">
        <v>430</v>
      </c>
      <c r="M123" s="126">
        <v>310</v>
      </c>
      <c r="N123" s="127">
        <v>0</v>
      </c>
    </row>
    <row r="124" spans="1:14" ht="11.5" x14ac:dyDescent="0.25">
      <c r="A124" s="36"/>
      <c r="B124" s="123" t="s">
        <v>372</v>
      </c>
      <c r="C124" s="125">
        <v>180</v>
      </c>
      <c r="D124" s="126">
        <v>300</v>
      </c>
      <c r="E124" s="127">
        <v>0</v>
      </c>
      <c r="F124" s="125">
        <v>360</v>
      </c>
      <c r="G124" s="126">
        <v>360</v>
      </c>
      <c r="H124" s="127">
        <v>5.8823529411764705E-2</v>
      </c>
      <c r="I124" s="125">
        <v>115</v>
      </c>
      <c r="J124" s="126">
        <v>350</v>
      </c>
      <c r="K124" s="127">
        <v>6.0606060606060608E-2</v>
      </c>
      <c r="L124" s="125">
        <v>394</v>
      </c>
      <c r="M124" s="126">
        <v>360</v>
      </c>
      <c r="N124" s="127">
        <v>2.8571428571428571E-2</v>
      </c>
    </row>
    <row r="125" spans="1:14" ht="11.5" x14ac:dyDescent="0.25">
      <c r="A125" s="36"/>
      <c r="B125" s="123" t="s">
        <v>258</v>
      </c>
      <c r="C125" s="125">
        <v>128</v>
      </c>
      <c r="D125" s="126">
        <v>240</v>
      </c>
      <c r="E125" s="127">
        <v>4.3478260869565216E-2</v>
      </c>
      <c r="F125" s="125">
        <v>164</v>
      </c>
      <c r="G125" s="126">
        <v>320</v>
      </c>
      <c r="H125" s="127">
        <v>0</v>
      </c>
      <c r="I125" s="125">
        <v>89</v>
      </c>
      <c r="J125" s="126">
        <v>370</v>
      </c>
      <c r="K125" s="127">
        <v>5.7142857142857141E-2</v>
      </c>
      <c r="L125" s="125">
        <v>227</v>
      </c>
      <c r="M125" s="126">
        <v>400</v>
      </c>
      <c r="N125" s="127">
        <v>1.2658227848101266E-2</v>
      </c>
    </row>
    <row r="126" spans="1:14" ht="11.5" x14ac:dyDescent="0.25">
      <c r="A126" s="36"/>
      <c r="B126" s="123" t="s">
        <v>259</v>
      </c>
      <c r="C126" s="125" t="s">
        <v>41</v>
      </c>
      <c r="D126" s="126" t="s">
        <v>41</v>
      </c>
      <c r="E126" s="127" t="s">
        <v>41</v>
      </c>
      <c r="F126" s="125">
        <v>51</v>
      </c>
      <c r="G126" s="126">
        <v>325</v>
      </c>
      <c r="H126" s="127">
        <v>1.5625E-2</v>
      </c>
      <c r="I126" s="125">
        <v>25</v>
      </c>
      <c r="J126" s="126">
        <v>320</v>
      </c>
      <c r="K126" s="127">
        <v>-5.8823529411764705E-2</v>
      </c>
      <c r="L126" s="125">
        <v>138</v>
      </c>
      <c r="M126" s="126">
        <v>388</v>
      </c>
      <c r="N126" s="127">
        <v>7.7922077922077922E-3</v>
      </c>
    </row>
    <row r="127" spans="1:14" ht="11.5" x14ac:dyDescent="0.25">
      <c r="A127" s="36"/>
      <c r="B127" s="123" t="s">
        <v>260</v>
      </c>
      <c r="C127" s="125">
        <v>38</v>
      </c>
      <c r="D127" s="126">
        <v>235</v>
      </c>
      <c r="E127" s="127">
        <v>2.1739130434782608E-2</v>
      </c>
      <c r="F127" s="125">
        <v>108</v>
      </c>
      <c r="G127" s="126">
        <v>338</v>
      </c>
      <c r="H127" s="127">
        <v>2.4242424242424242E-2</v>
      </c>
      <c r="I127" s="125">
        <v>34</v>
      </c>
      <c r="J127" s="126">
        <v>400</v>
      </c>
      <c r="K127" s="127">
        <v>0.12676056338028169</v>
      </c>
      <c r="L127" s="125">
        <v>143</v>
      </c>
      <c r="M127" s="126">
        <v>435</v>
      </c>
      <c r="N127" s="127">
        <v>1.1627906976744186E-2</v>
      </c>
    </row>
    <row r="128" spans="1:14" ht="11.5" x14ac:dyDescent="0.25">
      <c r="A128" s="36"/>
      <c r="B128" s="123" t="s">
        <v>261</v>
      </c>
      <c r="C128" s="125">
        <v>50</v>
      </c>
      <c r="D128" s="126">
        <v>228</v>
      </c>
      <c r="E128" s="127">
        <v>3.6363636363636362E-2</v>
      </c>
      <c r="F128" s="125">
        <v>104</v>
      </c>
      <c r="G128" s="126">
        <v>330</v>
      </c>
      <c r="H128" s="127">
        <v>0</v>
      </c>
      <c r="I128" s="125">
        <v>56</v>
      </c>
      <c r="J128" s="126">
        <v>340</v>
      </c>
      <c r="K128" s="127">
        <v>3.0303030303030304E-2</v>
      </c>
      <c r="L128" s="125">
        <v>337</v>
      </c>
      <c r="M128" s="126">
        <v>380</v>
      </c>
      <c r="N128" s="127">
        <v>5.5555555555555552E-2</v>
      </c>
    </row>
    <row r="129" spans="1:14" ht="11.5" x14ac:dyDescent="0.25">
      <c r="A129" s="123"/>
      <c r="B129" s="123" t="s">
        <v>37</v>
      </c>
      <c r="C129" s="125">
        <v>543</v>
      </c>
      <c r="D129" s="126">
        <v>260</v>
      </c>
      <c r="E129" s="127">
        <v>8.3333333333333329E-2</v>
      </c>
      <c r="F129" s="125">
        <v>1187</v>
      </c>
      <c r="G129" s="126">
        <v>330</v>
      </c>
      <c r="H129" s="127">
        <v>1.5384615384615385E-2</v>
      </c>
      <c r="I129" s="125">
        <v>522</v>
      </c>
      <c r="J129" s="126">
        <v>340</v>
      </c>
      <c r="K129" s="127">
        <v>6.25E-2</v>
      </c>
      <c r="L129" s="125">
        <v>2372</v>
      </c>
      <c r="M129" s="126">
        <v>380</v>
      </c>
      <c r="N129" s="127">
        <v>2.7027027027027029E-2</v>
      </c>
    </row>
    <row r="130" spans="1:14" ht="11.5" x14ac:dyDescent="0.25">
      <c r="A130" s="123" t="s">
        <v>0</v>
      </c>
      <c r="B130" s="123" t="s">
        <v>0</v>
      </c>
      <c r="C130" s="125">
        <v>77</v>
      </c>
      <c r="D130" s="126">
        <v>210</v>
      </c>
      <c r="E130" s="127">
        <v>0.10526315789473684</v>
      </c>
      <c r="F130" s="125">
        <v>195</v>
      </c>
      <c r="G130" s="126">
        <v>270</v>
      </c>
      <c r="H130" s="127">
        <v>1.8867924528301886E-2</v>
      </c>
      <c r="I130" s="125">
        <v>231</v>
      </c>
      <c r="J130" s="126">
        <v>290</v>
      </c>
      <c r="K130" s="127">
        <v>3.5714285714285712E-2</v>
      </c>
      <c r="L130" s="125">
        <v>751</v>
      </c>
      <c r="M130" s="126">
        <v>330</v>
      </c>
      <c r="N130" s="127">
        <v>0</v>
      </c>
    </row>
    <row r="131" spans="1:14" ht="11.5" x14ac:dyDescent="0.25">
      <c r="A131" s="36"/>
      <c r="B131" s="123" t="s">
        <v>262</v>
      </c>
      <c r="C131" s="125" t="s">
        <v>41</v>
      </c>
      <c r="D131" s="126" t="s">
        <v>41</v>
      </c>
      <c r="E131" s="127" t="s">
        <v>41</v>
      </c>
      <c r="F131" s="125">
        <v>16</v>
      </c>
      <c r="G131" s="126">
        <v>270</v>
      </c>
      <c r="H131" s="127">
        <v>8.8709677419354843E-2</v>
      </c>
      <c r="I131" s="125">
        <v>14</v>
      </c>
      <c r="J131" s="126">
        <v>275</v>
      </c>
      <c r="K131" s="127">
        <v>0.1</v>
      </c>
      <c r="L131" s="125">
        <v>104</v>
      </c>
      <c r="M131" s="126">
        <v>343</v>
      </c>
      <c r="N131" s="127">
        <v>0</v>
      </c>
    </row>
    <row r="132" spans="1:14" ht="11.5" x14ac:dyDescent="0.25">
      <c r="A132" s="36"/>
      <c r="B132" s="123" t="s">
        <v>263</v>
      </c>
      <c r="C132" s="125">
        <v>38</v>
      </c>
      <c r="D132" s="126">
        <v>218</v>
      </c>
      <c r="E132" s="127">
        <v>-0.128</v>
      </c>
      <c r="F132" s="125">
        <v>131</v>
      </c>
      <c r="G132" s="126">
        <v>260</v>
      </c>
      <c r="H132" s="127">
        <v>0.04</v>
      </c>
      <c r="I132" s="125">
        <v>76</v>
      </c>
      <c r="J132" s="126">
        <v>273</v>
      </c>
      <c r="K132" s="127">
        <v>-3.6496350364963502E-3</v>
      </c>
      <c r="L132" s="125">
        <v>341</v>
      </c>
      <c r="M132" s="126">
        <v>320</v>
      </c>
      <c r="N132" s="127">
        <v>3.2258064516129031E-2</v>
      </c>
    </row>
    <row r="133" spans="1:14" ht="11.5" x14ac:dyDescent="0.25">
      <c r="A133" s="36"/>
      <c r="B133" s="123" t="s">
        <v>264</v>
      </c>
      <c r="C133" s="125">
        <v>72</v>
      </c>
      <c r="D133" s="126">
        <v>180</v>
      </c>
      <c r="E133" s="127">
        <v>0</v>
      </c>
      <c r="F133" s="125">
        <v>113</v>
      </c>
      <c r="G133" s="126">
        <v>270</v>
      </c>
      <c r="H133" s="127">
        <v>0.08</v>
      </c>
      <c r="I133" s="125">
        <v>81</v>
      </c>
      <c r="J133" s="126">
        <v>280</v>
      </c>
      <c r="K133" s="127">
        <v>0</v>
      </c>
      <c r="L133" s="125">
        <v>582</v>
      </c>
      <c r="M133" s="126">
        <v>340</v>
      </c>
      <c r="N133" s="127">
        <v>3.0303030303030304E-2</v>
      </c>
    </row>
    <row r="134" spans="1:14" ht="11.5" x14ac:dyDescent="0.25">
      <c r="A134" s="123"/>
      <c r="B134" s="123" t="s">
        <v>37</v>
      </c>
      <c r="C134" s="125">
        <v>188</v>
      </c>
      <c r="D134" s="126">
        <v>195</v>
      </c>
      <c r="E134" s="127">
        <v>2.6315789473684209E-2</v>
      </c>
      <c r="F134" s="125">
        <v>455</v>
      </c>
      <c r="G134" s="126">
        <v>270</v>
      </c>
      <c r="H134" s="127">
        <v>3.8461538461538464E-2</v>
      </c>
      <c r="I134" s="125">
        <v>402</v>
      </c>
      <c r="J134" s="126">
        <v>280</v>
      </c>
      <c r="K134" s="127">
        <v>0</v>
      </c>
      <c r="L134" s="125">
        <v>1778</v>
      </c>
      <c r="M134" s="126">
        <v>330</v>
      </c>
      <c r="N134" s="127">
        <v>1.5384615384615385E-2</v>
      </c>
    </row>
    <row r="135" spans="1:14" ht="11.5" x14ac:dyDescent="0.25">
      <c r="A135" s="123" t="s">
        <v>265</v>
      </c>
      <c r="B135" s="123" t="s">
        <v>265</v>
      </c>
      <c r="C135" s="125">
        <v>35</v>
      </c>
      <c r="D135" s="126">
        <v>230</v>
      </c>
      <c r="E135" s="127">
        <v>4.5454545454545456E-2</v>
      </c>
      <c r="F135" s="125">
        <v>81</v>
      </c>
      <c r="G135" s="126">
        <v>290</v>
      </c>
      <c r="H135" s="127">
        <v>7.407407407407407E-2</v>
      </c>
      <c r="I135" s="125">
        <v>55</v>
      </c>
      <c r="J135" s="126">
        <v>340</v>
      </c>
      <c r="K135" s="127">
        <v>0.11475409836065574</v>
      </c>
      <c r="L135" s="125">
        <v>169</v>
      </c>
      <c r="M135" s="126">
        <v>350</v>
      </c>
      <c r="N135" s="127">
        <v>0</v>
      </c>
    </row>
    <row r="136" spans="1:14" ht="11.5" x14ac:dyDescent="0.25">
      <c r="A136" s="36"/>
      <c r="B136" s="123" t="s">
        <v>266</v>
      </c>
      <c r="C136" s="125">
        <v>35</v>
      </c>
      <c r="D136" s="126">
        <v>200</v>
      </c>
      <c r="E136" s="127">
        <v>6.3829787234042548E-2</v>
      </c>
      <c r="F136" s="125">
        <v>212</v>
      </c>
      <c r="G136" s="126">
        <v>270</v>
      </c>
      <c r="H136" s="127">
        <v>0</v>
      </c>
      <c r="I136" s="125">
        <v>70</v>
      </c>
      <c r="J136" s="126">
        <v>283</v>
      </c>
      <c r="K136" s="127">
        <v>1.0714285714285714E-2</v>
      </c>
      <c r="L136" s="125">
        <v>337</v>
      </c>
      <c r="M136" s="126">
        <v>350</v>
      </c>
      <c r="N136" s="127">
        <v>6.0606060606060608E-2</v>
      </c>
    </row>
    <row r="137" spans="1:14" ht="11.5" x14ac:dyDescent="0.25">
      <c r="A137" s="36"/>
      <c r="B137" s="123" t="s">
        <v>267</v>
      </c>
      <c r="C137" s="125">
        <v>13</v>
      </c>
      <c r="D137" s="126">
        <v>200</v>
      </c>
      <c r="E137" s="127">
        <v>5.2631578947368418E-2</v>
      </c>
      <c r="F137" s="125">
        <v>83</v>
      </c>
      <c r="G137" s="126">
        <v>275</v>
      </c>
      <c r="H137" s="127">
        <v>1.8518518518518517E-2</v>
      </c>
      <c r="I137" s="125">
        <v>41</v>
      </c>
      <c r="J137" s="126">
        <v>280</v>
      </c>
      <c r="K137" s="127">
        <v>1.8181818181818181E-2</v>
      </c>
      <c r="L137" s="125">
        <v>270</v>
      </c>
      <c r="M137" s="126">
        <v>350</v>
      </c>
      <c r="N137" s="127">
        <v>9.375E-2</v>
      </c>
    </row>
    <row r="138" spans="1:14" ht="11.5" x14ac:dyDescent="0.25">
      <c r="A138" s="36"/>
      <c r="B138" s="123" t="s">
        <v>268</v>
      </c>
      <c r="C138" s="125">
        <v>16</v>
      </c>
      <c r="D138" s="126">
        <v>220</v>
      </c>
      <c r="E138" s="127">
        <v>0.15789473684210525</v>
      </c>
      <c r="F138" s="125">
        <v>120</v>
      </c>
      <c r="G138" s="126">
        <v>270</v>
      </c>
      <c r="H138" s="127">
        <v>0</v>
      </c>
      <c r="I138" s="125">
        <v>69</v>
      </c>
      <c r="J138" s="126">
        <v>290</v>
      </c>
      <c r="K138" s="127">
        <v>5.4545454545454543E-2</v>
      </c>
      <c r="L138" s="125">
        <v>345</v>
      </c>
      <c r="M138" s="126">
        <v>330</v>
      </c>
      <c r="N138" s="127">
        <v>3.125E-2</v>
      </c>
    </row>
    <row r="139" spans="1:14" ht="11.5" x14ac:dyDescent="0.25">
      <c r="A139" s="123"/>
      <c r="B139" s="123" t="s">
        <v>37</v>
      </c>
      <c r="C139" s="125">
        <v>99</v>
      </c>
      <c r="D139" s="126">
        <v>220</v>
      </c>
      <c r="E139" s="127">
        <v>0.12820512820512819</v>
      </c>
      <c r="F139" s="125">
        <v>496</v>
      </c>
      <c r="G139" s="126">
        <v>270</v>
      </c>
      <c r="H139" s="127">
        <v>0</v>
      </c>
      <c r="I139" s="125">
        <v>235</v>
      </c>
      <c r="J139" s="126">
        <v>290</v>
      </c>
      <c r="K139" s="127">
        <v>3.5714285714285712E-2</v>
      </c>
      <c r="L139" s="125">
        <v>1121</v>
      </c>
      <c r="M139" s="126">
        <v>340</v>
      </c>
      <c r="N139" s="127">
        <v>3.0303030303030304E-2</v>
      </c>
    </row>
    <row r="140" spans="1:14" ht="11.5" x14ac:dyDescent="0.25">
      <c r="A140" s="123" t="s">
        <v>269</v>
      </c>
      <c r="B140" s="123" t="s">
        <v>270</v>
      </c>
      <c r="C140" s="125">
        <v>16</v>
      </c>
      <c r="D140" s="126">
        <v>220</v>
      </c>
      <c r="E140" s="127">
        <v>0.15789473684210525</v>
      </c>
      <c r="F140" s="125">
        <v>79</v>
      </c>
      <c r="G140" s="126">
        <v>270</v>
      </c>
      <c r="H140" s="127">
        <v>0.08</v>
      </c>
      <c r="I140" s="125">
        <v>21</v>
      </c>
      <c r="J140" s="126">
        <v>280</v>
      </c>
      <c r="K140" s="127">
        <v>7.1942446043165471E-3</v>
      </c>
      <c r="L140" s="125">
        <v>171</v>
      </c>
      <c r="M140" s="126">
        <v>330</v>
      </c>
      <c r="N140" s="127">
        <v>3.125E-2</v>
      </c>
    </row>
    <row r="141" spans="1:14" ht="11.5" x14ac:dyDescent="0.25">
      <c r="A141" s="36"/>
      <c r="B141" s="123" t="s">
        <v>70</v>
      </c>
      <c r="C141" s="125">
        <v>23</v>
      </c>
      <c r="D141" s="126">
        <v>180</v>
      </c>
      <c r="E141" s="127">
        <v>-4.2553191489361701E-2</v>
      </c>
      <c r="F141" s="125">
        <v>90</v>
      </c>
      <c r="G141" s="126">
        <v>260</v>
      </c>
      <c r="H141" s="127">
        <v>8.3333333333333329E-2</v>
      </c>
      <c r="I141" s="125">
        <v>43</v>
      </c>
      <c r="J141" s="126">
        <v>300</v>
      </c>
      <c r="K141" s="127">
        <v>0.15384615384615385</v>
      </c>
      <c r="L141" s="125">
        <v>111</v>
      </c>
      <c r="M141" s="126">
        <v>350</v>
      </c>
      <c r="N141" s="127">
        <v>9.375E-2</v>
      </c>
    </row>
    <row r="142" spans="1:14" ht="11.5" x14ac:dyDescent="0.25">
      <c r="A142" s="36"/>
      <c r="B142" s="123" t="s">
        <v>271</v>
      </c>
      <c r="C142" s="125" t="s">
        <v>41</v>
      </c>
      <c r="D142" s="126" t="s">
        <v>41</v>
      </c>
      <c r="E142" s="127" t="s">
        <v>41</v>
      </c>
      <c r="F142" s="125">
        <v>29</v>
      </c>
      <c r="G142" s="126">
        <v>310</v>
      </c>
      <c r="H142" s="127">
        <v>3.3333333333333333E-2</v>
      </c>
      <c r="I142" s="125">
        <v>47</v>
      </c>
      <c r="J142" s="126">
        <v>340</v>
      </c>
      <c r="K142" s="127">
        <v>4.6153846153846156E-2</v>
      </c>
      <c r="L142" s="125">
        <v>96</v>
      </c>
      <c r="M142" s="126">
        <v>375</v>
      </c>
      <c r="N142" s="127">
        <v>7.1428571428571425E-2</v>
      </c>
    </row>
    <row r="143" spans="1:14" ht="11.5" x14ac:dyDescent="0.25">
      <c r="A143" s="36"/>
      <c r="B143" s="123" t="s">
        <v>272</v>
      </c>
      <c r="C143" s="125">
        <v>21</v>
      </c>
      <c r="D143" s="126">
        <v>170</v>
      </c>
      <c r="E143" s="127">
        <v>-5.5555555555555552E-2</v>
      </c>
      <c r="F143" s="125">
        <v>82</v>
      </c>
      <c r="G143" s="126">
        <v>283</v>
      </c>
      <c r="H143" s="127">
        <v>1.0714285714285714E-2</v>
      </c>
      <c r="I143" s="125">
        <v>19</v>
      </c>
      <c r="J143" s="126">
        <v>310</v>
      </c>
      <c r="K143" s="127">
        <v>7.6388888888888895E-2</v>
      </c>
      <c r="L143" s="125">
        <v>167</v>
      </c>
      <c r="M143" s="126">
        <v>360</v>
      </c>
      <c r="N143" s="127">
        <v>2.8571428571428571E-2</v>
      </c>
    </row>
    <row r="144" spans="1:14" ht="11.5" x14ac:dyDescent="0.25">
      <c r="A144" s="36"/>
      <c r="B144" s="123" t="s">
        <v>273</v>
      </c>
      <c r="C144" s="125">
        <v>18</v>
      </c>
      <c r="D144" s="126">
        <v>165</v>
      </c>
      <c r="E144" s="127">
        <v>3.125E-2</v>
      </c>
      <c r="F144" s="125">
        <v>38</v>
      </c>
      <c r="G144" s="126">
        <v>235</v>
      </c>
      <c r="H144" s="127">
        <v>-2.0833333333333332E-2</v>
      </c>
      <c r="I144" s="125">
        <v>32</v>
      </c>
      <c r="J144" s="126">
        <v>260</v>
      </c>
      <c r="K144" s="127">
        <v>8.3333333333333329E-2</v>
      </c>
      <c r="L144" s="125">
        <v>122</v>
      </c>
      <c r="M144" s="126">
        <v>300</v>
      </c>
      <c r="N144" s="127">
        <v>7.1428571428571425E-2</v>
      </c>
    </row>
    <row r="145" spans="1:14" ht="11.5" x14ac:dyDescent="0.25">
      <c r="A145" s="36"/>
      <c r="B145" s="123" t="s">
        <v>1</v>
      </c>
      <c r="C145" s="125">
        <v>38</v>
      </c>
      <c r="D145" s="126">
        <v>245</v>
      </c>
      <c r="E145" s="127">
        <v>6.5217391304347824E-2</v>
      </c>
      <c r="F145" s="125">
        <v>129</v>
      </c>
      <c r="G145" s="126">
        <v>250</v>
      </c>
      <c r="H145" s="127">
        <v>4.1666666666666664E-2</v>
      </c>
      <c r="I145" s="125">
        <v>43</v>
      </c>
      <c r="J145" s="126">
        <v>265</v>
      </c>
      <c r="K145" s="127">
        <v>1.9230769230769232E-2</v>
      </c>
      <c r="L145" s="125">
        <v>261</v>
      </c>
      <c r="M145" s="126">
        <v>300</v>
      </c>
      <c r="N145" s="127">
        <v>3.4482758620689655E-2</v>
      </c>
    </row>
    <row r="146" spans="1:14" ht="11.5" x14ac:dyDescent="0.25">
      <c r="A146" s="36"/>
      <c r="B146" s="123" t="s">
        <v>2</v>
      </c>
      <c r="C146" s="125">
        <v>72</v>
      </c>
      <c r="D146" s="126">
        <v>210</v>
      </c>
      <c r="E146" s="127">
        <v>0.05</v>
      </c>
      <c r="F146" s="125">
        <v>189</v>
      </c>
      <c r="G146" s="126">
        <v>245</v>
      </c>
      <c r="H146" s="127">
        <v>6.5217391304347824E-2</v>
      </c>
      <c r="I146" s="125">
        <v>100</v>
      </c>
      <c r="J146" s="126">
        <v>275</v>
      </c>
      <c r="K146" s="127">
        <v>1.8518518518518517E-2</v>
      </c>
      <c r="L146" s="125">
        <v>513</v>
      </c>
      <c r="M146" s="126">
        <v>340</v>
      </c>
      <c r="N146" s="127">
        <v>3.0303030303030304E-2</v>
      </c>
    </row>
    <row r="147" spans="1:14" ht="11.5" x14ac:dyDescent="0.25">
      <c r="A147" s="36"/>
      <c r="B147" s="123" t="s">
        <v>274</v>
      </c>
      <c r="C147" s="125">
        <v>76</v>
      </c>
      <c r="D147" s="126">
        <v>170</v>
      </c>
      <c r="E147" s="127">
        <v>0.13333333333333333</v>
      </c>
      <c r="F147" s="125">
        <v>83</v>
      </c>
      <c r="G147" s="126">
        <v>215</v>
      </c>
      <c r="H147" s="127">
        <v>0.19444444444444445</v>
      </c>
      <c r="I147" s="125">
        <v>48</v>
      </c>
      <c r="J147" s="126">
        <v>235</v>
      </c>
      <c r="K147" s="127">
        <v>-0.06</v>
      </c>
      <c r="L147" s="125">
        <v>169</v>
      </c>
      <c r="M147" s="126">
        <v>280</v>
      </c>
      <c r="N147" s="127">
        <v>3.7037037037037035E-2</v>
      </c>
    </row>
    <row r="148" spans="1:14" ht="11.5" x14ac:dyDescent="0.25">
      <c r="A148" s="36"/>
      <c r="B148" s="123" t="s">
        <v>275</v>
      </c>
      <c r="C148" s="125">
        <v>27</v>
      </c>
      <c r="D148" s="126">
        <v>170</v>
      </c>
      <c r="E148" s="127">
        <v>0.13333333333333333</v>
      </c>
      <c r="F148" s="125">
        <v>102</v>
      </c>
      <c r="G148" s="126">
        <v>200</v>
      </c>
      <c r="H148" s="127">
        <v>5.2631578947368418E-2</v>
      </c>
      <c r="I148" s="125">
        <v>63</v>
      </c>
      <c r="J148" s="126">
        <v>225</v>
      </c>
      <c r="K148" s="127">
        <v>0.125</v>
      </c>
      <c r="L148" s="125">
        <v>211</v>
      </c>
      <c r="M148" s="126">
        <v>260</v>
      </c>
      <c r="N148" s="127">
        <v>0.04</v>
      </c>
    </row>
    <row r="149" spans="1:14" ht="11.5" x14ac:dyDescent="0.25">
      <c r="A149" s="36"/>
      <c r="B149" s="123" t="s">
        <v>276</v>
      </c>
      <c r="C149" s="125">
        <v>15</v>
      </c>
      <c r="D149" s="126">
        <v>230</v>
      </c>
      <c r="E149" s="127">
        <v>2.2222222222222223E-2</v>
      </c>
      <c r="F149" s="125">
        <v>51</v>
      </c>
      <c r="G149" s="126">
        <v>380</v>
      </c>
      <c r="H149" s="127">
        <v>8.5714285714285715E-2</v>
      </c>
      <c r="I149" s="125">
        <v>20</v>
      </c>
      <c r="J149" s="126">
        <v>378</v>
      </c>
      <c r="K149" s="127">
        <v>3.5616438356164383E-2</v>
      </c>
      <c r="L149" s="125">
        <v>197</v>
      </c>
      <c r="M149" s="126">
        <v>435</v>
      </c>
      <c r="N149" s="127">
        <v>3.5714285714285712E-2</v>
      </c>
    </row>
    <row r="150" spans="1:14" ht="11.5" x14ac:dyDescent="0.25">
      <c r="A150" s="36"/>
      <c r="B150" s="123" t="s">
        <v>277</v>
      </c>
      <c r="C150" s="125">
        <v>15</v>
      </c>
      <c r="D150" s="126">
        <v>220</v>
      </c>
      <c r="E150" s="127">
        <v>0.29411764705882354</v>
      </c>
      <c r="F150" s="125">
        <v>70</v>
      </c>
      <c r="G150" s="126">
        <v>270</v>
      </c>
      <c r="H150" s="127">
        <v>0.08</v>
      </c>
      <c r="I150" s="125">
        <v>29</v>
      </c>
      <c r="J150" s="126">
        <v>300</v>
      </c>
      <c r="K150" s="127">
        <v>7.1428571428571425E-2</v>
      </c>
      <c r="L150" s="125">
        <v>114</v>
      </c>
      <c r="M150" s="126">
        <v>350</v>
      </c>
      <c r="N150" s="127">
        <v>0.16666666666666666</v>
      </c>
    </row>
    <row r="151" spans="1:14" ht="11.5" x14ac:dyDescent="0.25">
      <c r="A151" s="36"/>
      <c r="B151" s="123" t="s">
        <v>278</v>
      </c>
      <c r="C151" s="125">
        <v>69</v>
      </c>
      <c r="D151" s="126">
        <v>200</v>
      </c>
      <c r="E151" s="127">
        <v>0</v>
      </c>
      <c r="F151" s="125">
        <v>151</v>
      </c>
      <c r="G151" s="126">
        <v>270</v>
      </c>
      <c r="H151" s="127">
        <v>0.125</v>
      </c>
      <c r="I151" s="125">
        <v>70</v>
      </c>
      <c r="J151" s="126">
        <v>270</v>
      </c>
      <c r="K151" s="127">
        <v>3.8461538461538464E-2</v>
      </c>
      <c r="L151" s="125">
        <v>266</v>
      </c>
      <c r="M151" s="126">
        <v>325</v>
      </c>
      <c r="N151" s="127">
        <v>0.10169491525423729</v>
      </c>
    </row>
    <row r="152" spans="1:14" ht="11.5" x14ac:dyDescent="0.25">
      <c r="A152" s="36"/>
      <c r="B152" s="123" t="s">
        <v>279</v>
      </c>
      <c r="C152" s="125">
        <v>13</v>
      </c>
      <c r="D152" s="126">
        <v>200</v>
      </c>
      <c r="E152" s="127">
        <v>0.1111111111111111</v>
      </c>
      <c r="F152" s="125">
        <v>35</v>
      </c>
      <c r="G152" s="126">
        <v>255</v>
      </c>
      <c r="H152" s="127">
        <v>4.0816326530612242E-2</v>
      </c>
      <c r="I152" s="125">
        <v>12</v>
      </c>
      <c r="J152" s="126">
        <v>300</v>
      </c>
      <c r="K152" s="127">
        <v>0.15384615384615385</v>
      </c>
      <c r="L152" s="125">
        <v>96</v>
      </c>
      <c r="M152" s="126">
        <v>320</v>
      </c>
      <c r="N152" s="127">
        <v>3.2258064516129031E-2</v>
      </c>
    </row>
    <row r="153" spans="1:14" ht="11.5" x14ac:dyDescent="0.25">
      <c r="A153" s="36"/>
      <c r="B153" s="123" t="s">
        <v>280</v>
      </c>
      <c r="C153" s="125">
        <v>84</v>
      </c>
      <c r="D153" s="126">
        <v>200</v>
      </c>
      <c r="E153" s="127">
        <v>0</v>
      </c>
      <c r="F153" s="125">
        <v>291</v>
      </c>
      <c r="G153" s="126">
        <v>250</v>
      </c>
      <c r="H153" s="127">
        <v>4.1666666666666664E-2</v>
      </c>
      <c r="I153" s="125">
        <v>87</v>
      </c>
      <c r="J153" s="126">
        <v>270</v>
      </c>
      <c r="K153" s="127">
        <v>0</v>
      </c>
      <c r="L153" s="125">
        <v>593</v>
      </c>
      <c r="M153" s="126">
        <v>320</v>
      </c>
      <c r="N153" s="127">
        <v>3.2258064516129031E-2</v>
      </c>
    </row>
    <row r="154" spans="1:14" ht="11.5" x14ac:dyDescent="0.25">
      <c r="A154" s="36"/>
      <c r="B154" s="123" t="s">
        <v>3</v>
      </c>
      <c r="C154" s="125">
        <v>35</v>
      </c>
      <c r="D154" s="126">
        <v>165</v>
      </c>
      <c r="E154" s="127">
        <v>6.4516129032258063E-2</v>
      </c>
      <c r="F154" s="125">
        <v>65</v>
      </c>
      <c r="G154" s="126">
        <v>260</v>
      </c>
      <c r="H154" s="127">
        <v>0.13043478260869565</v>
      </c>
      <c r="I154" s="125">
        <v>11</v>
      </c>
      <c r="J154" s="126">
        <v>260</v>
      </c>
      <c r="K154" s="127">
        <v>0</v>
      </c>
      <c r="L154" s="125">
        <v>111</v>
      </c>
      <c r="M154" s="126">
        <v>330</v>
      </c>
      <c r="N154" s="127">
        <v>6.4516129032258063E-2</v>
      </c>
    </row>
    <row r="155" spans="1:14" ht="11.5" x14ac:dyDescent="0.25">
      <c r="A155" s="36"/>
      <c r="B155" s="123" t="s">
        <v>281</v>
      </c>
      <c r="C155" s="125">
        <v>29</v>
      </c>
      <c r="D155" s="126">
        <v>300</v>
      </c>
      <c r="E155" s="127">
        <v>-0.11764705882352941</v>
      </c>
      <c r="F155" s="125">
        <v>45</v>
      </c>
      <c r="G155" s="126">
        <v>395</v>
      </c>
      <c r="H155" s="127">
        <v>3.9473684210526314E-2</v>
      </c>
      <c r="I155" s="125">
        <v>31</v>
      </c>
      <c r="J155" s="126">
        <v>400</v>
      </c>
      <c r="K155" s="127">
        <v>8.6956521739130432E-2</v>
      </c>
      <c r="L155" s="125">
        <v>204</v>
      </c>
      <c r="M155" s="126">
        <v>500</v>
      </c>
      <c r="N155" s="127">
        <v>2.0408163265306121E-2</v>
      </c>
    </row>
    <row r="156" spans="1:14" ht="11.5" x14ac:dyDescent="0.25">
      <c r="A156" s="36"/>
      <c r="B156" s="123" t="s">
        <v>282</v>
      </c>
      <c r="C156" s="125">
        <v>75</v>
      </c>
      <c r="D156" s="126">
        <v>200</v>
      </c>
      <c r="E156" s="127">
        <v>5.2631578947368418E-2</v>
      </c>
      <c r="F156" s="125">
        <v>123</v>
      </c>
      <c r="G156" s="126">
        <v>260</v>
      </c>
      <c r="H156" s="127">
        <v>8.3333333333333329E-2</v>
      </c>
      <c r="I156" s="125">
        <v>52</v>
      </c>
      <c r="J156" s="126">
        <v>290</v>
      </c>
      <c r="K156" s="127">
        <v>8.2089552238805971E-2</v>
      </c>
      <c r="L156" s="125">
        <v>360</v>
      </c>
      <c r="M156" s="126">
        <v>348</v>
      </c>
      <c r="N156" s="127">
        <v>8.7499999999999994E-2</v>
      </c>
    </row>
    <row r="157" spans="1:14" ht="11.5" x14ac:dyDescent="0.25">
      <c r="A157" s="36"/>
      <c r="B157" s="123" t="s">
        <v>4</v>
      </c>
      <c r="C157" s="125">
        <v>52</v>
      </c>
      <c r="D157" s="126">
        <v>195</v>
      </c>
      <c r="E157" s="127">
        <v>0</v>
      </c>
      <c r="F157" s="125">
        <v>105</v>
      </c>
      <c r="G157" s="126">
        <v>240</v>
      </c>
      <c r="H157" s="127">
        <v>4.3478260869565216E-2</v>
      </c>
      <c r="I157" s="125">
        <v>49</v>
      </c>
      <c r="J157" s="126">
        <v>295</v>
      </c>
      <c r="K157" s="127">
        <v>6.1151079136690649E-2</v>
      </c>
      <c r="L157" s="125">
        <v>273</v>
      </c>
      <c r="M157" s="126">
        <v>340</v>
      </c>
      <c r="N157" s="127">
        <v>6.25E-2</v>
      </c>
    </row>
    <row r="158" spans="1:14" ht="11.5" x14ac:dyDescent="0.25">
      <c r="A158" s="36"/>
      <c r="B158" s="123" t="s">
        <v>283</v>
      </c>
      <c r="C158" s="125" t="s">
        <v>41</v>
      </c>
      <c r="D158" s="126" t="s">
        <v>41</v>
      </c>
      <c r="E158" s="127" t="s">
        <v>41</v>
      </c>
      <c r="F158" s="125">
        <v>67</v>
      </c>
      <c r="G158" s="126">
        <v>295</v>
      </c>
      <c r="H158" s="127">
        <v>3.5087719298245612E-2</v>
      </c>
      <c r="I158" s="125">
        <v>27</v>
      </c>
      <c r="J158" s="126">
        <v>300</v>
      </c>
      <c r="K158" s="127">
        <v>3.4482758620689655E-2</v>
      </c>
      <c r="L158" s="125">
        <v>211</v>
      </c>
      <c r="M158" s="126">
        <v>350</v>
      </c>
      <c r="N158" s="127">
        <v>2.9411764705882353E-2</v>
      </c>
    </row>
    <row r="159" spans="1:14" ht="11.5" x14ac:dyDescent="0.25">
      <c r="A159" s="36"/>
      <c r="B159" s="123" t="s">
        <v>5</v>
      </c>
      <c r="C159" s="125">
        <v>55</v>
      </c>
      <c r="D159" s="126">
        <v>250</v>
      </c>
      <c r="E159" s="127">
        <v>0.25</v>
      </c>
      <c r="F159" s="125">
        <v>230</v>
      </c>
      <c r="G159" s="126">
        <v>287</v>
      </c>
      <c r="H159" s="127">
        <v>6.2962962962962957E-2</v>
      </c>
      <c r="I159" s="125">
        <v>80</v>
      </c>
      <c r="J159" s="126">
        <v>320</v>
      </c>
      <c r="K159" s="127">
        <v>3.2258064516129031E-2</v>
      </c>
      <c r="L159" s="125">
        <v>301</v>
      </c>
      <c r="M159" s="126">
        <v>380</v>
      </c>
      <c r="N159" s="127">
        <v>5.5555555555555552E-2</v>
      </c>
    </row>
    <row r="160" spans="1:14" ht="11.5" x14ac:dyDescent="0.25">
      <c r="A160" s="36"/>
      <c r="B160" s="123" t="s">
        <v>6</v>
      </c>
      <c r="C160" s="125">
        <v>59</v>
      </c>
      <c r="D160" s="126">
        <v>200</v>
      </c>
      <c r="E160" s="127">
        <v>0.1111111111111111</v>
      </c>
      <c r="F160" s="125">
        <v>236</v>
      </c>
      <c r="G160" s="126">
        <v>260</v>
      </c>
      <c r="H160" s="127">
        <v>8.3333333333333329E-2</v>
      </c>
      <c r="I160" s="125">
        <v>56</v>
      </c>
      <c r="J160" s="126">
        <v>290</v>
      </c>
      <c r="K160" s="127">
        <v>3.5714285714285712E-2</v>
      </c>
      <c r="L160" s="125">
        <v>470</v>
      </c>
      <c r="M160" s="126">
        <v>350</v>
      </c>
      <c r="N160" s="127">
        <v>4.4776119402985072E-2</v>
      </c>
    </row>
    <row r="161" spans="1:14" ht="11.5" x14ac:dyDescent="0.25">
      <c r="A161" s="36"/>
      <c r="B161" s="123" t="s">
        <v>37</v>
      </c>
      <c r="C161" s="125">
        <v>807</v>
      </c>
      <c r="D161" s="126">
        <v>200</v>
      </c>
      <c r="E161" s="127">
        <v>0.1111111111111111</v>
      </c>
      <c r="F161" s="125">
        <v>2290</v>
      </c>
      <c r="G161" s="126">
        <v>260</v>
      </c>
      <c r="H161" s="127">
        <v>6.1224489795918366E-2</v>
      </c>
      <c r="I161" s="125">
        <v>940</v>
      </c>
      <c r="J161" s="126">
        <v>285</v>
      </c>
      <c r="K161" s="127">
        <v>3.6363636363636362E-2</v>
      </c>
      <c r="L161" s="125">
        <v>5017</v>
      </c>
      <c r="M161" s="126">
        <v>340</v>
      </c>
      <c r="N161" s="127">
        <v>6.25E-2</v>
      </c>
    </row>
    <row r="168" spans="1:14" x14ac:dyDescent="0.2">
      <c r="E168">
        <v>390</v>
      </c>
    </row>
  </sheetData>
  <autoFilter ref="A2:N161" xr:uid="{00000000-0009-0000-0000-00001F000000}"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"/>
  <sheetViews>
    <sheetView workbookViewId="0"/>
  </sheetViews>
  <sheetFormatPr defaultRowHeight="10" x14ac:dyDescent="0.2"/>
  <sheetData/>
  <pageMargins left="0.7" right="0.7" top="0.75" bottom="0.75" header="0.3" footer="0.3"/>
  <pageSetup paperSize="9" orientation="portrait" r:id="rId1"/>
  <headerFooter>
    <oddFooter>&amp;C&amp;1#&amp;"Arial Black"&amp;10&amp;K000000OFFICIAL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H27"/>
  <sheetViews>
    <sheetView zoomScale="140" zoomScaleNormal="140" workbookViewId="0"/>
  </sheetViews>
  <sheetFormatPr defaultColWidth="9" defaultRowHeight="10" x14ac:dyDescent="0.2"/>
  <cols>
    <col min="1" max="1" width="21.8984375" style="108" customWidth="1"/>
    <col min="2" max="2" width="11.8984375" style="108" customWidth="1"/>
    <col min="3" max="3" width="11" style="108" customWidth="1"/>
    <col min="4" max="4" width="16.59765625" style="108" customWidth="1"/>
    <col min="5" max="5" width="13" style="108" customWidth="1"/>
    <col min="6" max="6" width="9" style="108"/>
    <col min="7" max="7" width="15" style="108" customWidth="1"/>
    <col min="8" max="8" width="9" style="108"/>
  </cols>
  <sheetData>
    <row r="1" spans="1:7" ht="27.75" customHeight="1" x14ac:dyDescent="0.25">
      <c r="A1" s="295" t="s">
        <v>365</v>
      </c>
      <c r="B1" s="148"/>
      <c r="C1" s="148"/>
      <c r="D1" s="148"/>
      <c r="E1" s="148"/>
      <c r="G1" s="196" t="s">
        <v>366</v>
      </c>
    </row>
    <row r="2" spans="1:7" ht="11.5" x14ac:dyDescent="0.25">
      <c r="A2" s="148" t="s">
        <v>12</v>
      </c>
      <c r="B2" s="148" t="s">
        <v>133</v>
      </c>
      <c r="C2" s="148" t="s">
        <v>132</v>
      </c>
      <c r="D2" s="123" t="s">
        <v>137</v>
      </c>
      <c r="E2" s="123" t="s">
        <v>138</v>
      </c>
    </row>
    <row r="3" spans="1:7" ht="11.5" x14ac:dyDescent="0.25">
      <c r="A3" s="148" t="s">
        <v>15</v>
      </c>
      <c r="B3" s="129">
        <f>D25</f>
        <v>400</v>
      </c>
      <c r="C3" s="130">
        <v>221.5</v>
      </c>
      <c r="D3" s="131">
        <v>-6.280843427545979E-3</v>
      </c>
      <c r="E3" s="131">
        <v>-7.7179839801413852E-2</v>
      </c>
    </row>
    <row r="4" spans="1:7" ht="11.5" x14ac:dyDescent="0.25">
      <c r="A4" s="148" t="s">
        <v>142</v>
      </c>
      <c r="B4" s="129">
        <f t="shared" ref="B4:B5" si="0">D26</f>
        <v>350</v>
      </c>
      <c r="C4" s="130">
        <v>258.8135271190867</v>
      </c>
      <c r="D4" s="131">
        <v>1.7348770122196155E-2</v>
      </c>
      <c r="E4" s="131">
        <v>6.089980988969157E-2</v>
      </c>
    </row>
    <row r="5" spans="1:7" ht="11.5" x14ac:dyDescent="0.25">
      <c r="A5" s="148" t="s">
        <v>14</v>
      </c>
      <c r="B5" s="129">
        <f t="shared" si="0"/>
        <v>395</v>
      </c>
      <c r="C5" s="130">
        <v>224.10007531989794</v>
      </c>
      <c r="D5" s="131">
        <v>-3.1135439506320139E-3</v>
      </c>
      <c r="E5" s="131">
        <v>-5.8713613291579425E-2</v>
      </c>
    </row>
    <row r="6" spans="1:7" ht="11.5" x14ac:dyDescent="0.25">
      <c r="A6" s="148"/>
      <c r="B6" s="132"/>
      <c r="C6" s="148"/>
      <c r="D6" s="148"/>
      <c r="E6" s="148"/>
    </row>
    <row r="7" spans="1:7" ht="11.5" x14ac:dyDescent="0.25">
      <c r="A7" s="148"/>
      <c r="B7" s="148" t="s">
        <v>146</v>
      </c>
      <c r="C7" s="148"/>
      <c r="D7" s="148"/>
      <c r="E7" s="148"/>
    </row>
    <row r="11" spans="1:7" x14ac:dyDescent="0.2">
      <c r="A11" s="108" t="s">
        <v>459</v>
      </c>
    </row>
    <row r="12" spans="1:7" x14ac:dyDescent="0.2">
      <c r="D12" s="108" t="s">
        <v>13</v>
      </c>
      <c r="E12" s="108" t="s">
        <v>39</v>
      </c>
    </row>
    <row r="13" spans="1:7" x14ac:dyDescent="0.2">
      <c r="A13" s="108">
        <v>20201</v>
      </c>
      <c r="B13" s="108" t="s">
        <v>147</v>
      </c>
      <c r="D13" s="108">
        <v>430</v>
      </c>
      <c r="E13" s="108">
        <v>56633</v>
      </c>
    </row>
    <row r="14" spans="1:7" x14ac:dyDescent="0.2">
      <c r="B14" s="108" t="s">
        <v>435</v>
      </c>
      <c r="D14" s="108">
        <v>340</v>
      </c>
      <c r="E14" s="108">
        <v>11230</v>
      </c>
    </row>
    <row r="15" spans="1:7" x14ac:dyDescent="0.2">
      <c r="B15" s="108" t="s">
        <v>436</v>
      </c>
      <c r="D15" s="108">
        <v>410</v>
      </c>
      <c r="E15" s="108">
        <v>67863</v>
      </c>
    </row>
    <row r="16" spans="1:7" x14ac:dyDescent="0.2">
      <c r="A16" s="108">
        <v>20202</v>
      </c>
      <c r="B16" s="108" t="s">
        <v>147</v>
      </c>
      <c r="D16" s="108">
        <v>400</v>
      </c>
      <c r="E16" s="108">
        <v>40979</v>
      </c>
    </row>
    <row r="17" spans="1:5" x14ac:dyDescent="0.2">
      <c r="B17" s="108" t="s">
        <v>435</v>
      </c>
      <c r="D17" s="108">
        <v>330</v>
      </c>
      <c r="E17" s="108">
        <v>9852</v>
      </c>
    </row>
    <row r="18" spans="1:5" x14ac:dyDescent="0.2">
      <c r="B18" s="108" t="s">
        <v>436</v>
      </c>
      <c r="D18" s="108">
        <v>397</v>
      </c>
      <c r="E18" s="108">
        <v>50831</v>
      </c>
    </row>
    <row r="19" spans="1:5" x14ac:dyDescent="0.2">
      <c r="A19" s="108">
        <v>20203</v>
      </c>
      <c r="B19" s="108" t="s">
        <v>147</v>
      </c>
      <c r="D19" s="108">
        <v>400</v>
      </c>
      <c r="E19" s="108">
        <v>42187</v>
      </c>
    </row>
    <row r="20" spans="1:5" x14ac:dyDescent="0.2">
      <c r="B20" s="108" t="s">
        <v>435</v>
      </c>
      <c r="D20" s="108">
        <v>340</v>
      </c>
      <c r="E20" s="108">
        <v>10342</v>
      </c>
    </row>
    <row r="21" spans="1:5" x14ac:dyDescent="0.2">
      <c r="B21" s="108" t="s">
        <v>436</v>
      </c>
      <c r="D21" s="108">
        <v>395</v>
      </c>
      <c r="E21" s="108">
        <v>52529</v>
      </c>
    </row>
    <row r="22" spans="1:5" x14ac:dyDescent="0.2">
      <c r="A22" s="108">
        <v>20204</v>
      </c>
      <c r="B22" s="108" t="s">
        <v>147</v>
      </c>
      <c r="D22" s="108">
        <v>400</v>
      </c>
      <c r="E22" s="108">
        <v>50311</v>
      </c>
    </row>
    <row r="23" spans="1:5" x14ac:dyDescent="0.2">
      <c r="B23" s="108" t="s">
        <v>435</v>
      </c>
      <c r="D23" s="108">
        <v>350</v>
      </c>
      <c r="E23" s="108">
        <v>9434</v>
      </c>
    </row>
    <row r="24" spans="1:5" x14ac:dyDescent="0.2">
      <c r="B24" s="108" t="s">
        <v>436</v>
      </c>
      <c r="D24" s="108">
        <v>395</v>
      </c>
      <c r="E24" s="108">
        <v>59745</v>
      </c>
    </row>
    <row r="25" spans="1:5" x14ac:dyDescent="0.2">
      <c r="A25" s="108">
        <v>20211</v>
      </c>
      <c r="B25" s="108" t="s">
        <v>147</v>
      </c>
      <c r="D25" s="108">
        <v>400</v>
      </c>
      <c r="E25" s="108">
        <v>57258</v>
      </c>
    </row>
    <row r="26" spans="1:5" x14ac:dyDescent="0.2">
      <c r="B26" s="108" t="s">
        <v>435</v>
      </c>
      <c r="D26" s="108">
        <v>350</v>
      </c>
      <c r="E26" s="108">
        <v>8965</v>
      </c>
    </row>
    <row r="27" spans="1:5" x14ac:dyDescent="0.2">
      <c r="B27" s="108" t="s">
        <v>436</v>
      </c>
      <c r="D27" s="108">
        <v>395</v>
      </c>
      <c r="E27" s="108">
        <v>66223</v>
      </c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K94"/>
  <sheetViews>
    <sheetView zoomScaleNormal="100" workbookViewId="0"/>
  </sheetViews>
  <sheetFormatPr defaultColWidth="9" defaultRowHeight="10" x14ac:dyDescent="0.2"/>
  <cols>
    <col min="1" max="1" width="24.19921875" style="108" customWidth="1"/>
    <col min="2" max="4" width="15.69921875" style="108" customWidth="1"/>
    <col min="5" max="6" width="9" style="108"/>
    <col min="7" max="7" width="15.8984375" style="108" customWidth="1"/>
    <col min="8" max="16384" width="9" style="108"/>
  </cols>
  <sheetData>
    <row r="1" spans="1:11" ht="33" customHeight="1" x14ac:dyDescent="0.2">
      <c r="A1" s="295" t="s">
        <v>391</v>
      </c>
      <c r="G1" s="196" t="s">
        <v>366</v>
      </c>
    </row>
    <row r="3" spans="1:11" s="110" customFormat="1" ht="10.5" x14ac:dyDescent="0.25">
      <c r="A3" s="110" t="s">
        <v>30</v>
      </c>
      <c r="B3" s="203" t="s">
        <v>133</v>
      </c>
      <c r="C3" s="55" t="s">
        <v>134</v>
      </c>
      <c r="D3" s="55" t="s">
        <v>135</v>
      </c>
      <c r="E3" s="110" t="s">
        <v>444</v>
      </c>
      <c r="F3" s="110" t="s">
        <v>445</v>
      </c>
    </row>
    <row r="4" spans="1:11" s="110" customFormat="1" ht="17.25" customHeight="1" x14ac:dyDescent="0.25">
      <c r="A4" s="110" t="s">
        <v>60</v>
      </c>
      <c r="B4" s="203"/>
      <c r="C4" s="55"/>
      <c r="D4" s="55"/>
    </row>
    <row r="5" spans="1:11" x14ac:dyDescent="0.2">
      <c r="A5" s="108" t="s">
        <v>16</v>
      </c>
      <c r="B5" s="107">
        <f>E81</f>
        <v>395</v>
      </c>
      <c r="C5" s="27">
        <f>E81/E67-1</f>
        <v>-1.2499999999999956E-2</v>
      </c>
      <c r="D5" s="27">
        <f>E81/E25-1</f>
        <v>-0.19387755102040816</v>
      </c>
      <c r="E5" s="27"/>
      <c r="F5" s="27"/>
      <c r="J5" s="27"/>
      <c r="K5" s="27"/>
    </row>
    <row r="6" spans="1:11" x14ac:dyDescent="0.2">
      <c r="A6" s="108" t="s">
        <v>17</v>
      </c>
      <c r="B6" s="107">
        <f t="shared" ref="B6:B13" si="0">E82</f>
        <v>440</v>
      </c>
      <c r="C6" s="27">
        <f t="shared" ref="C6:C13" si="1">E82/E68-1</f>
        <v>-2.2222222222222254E-2</v>
      </c>
      <c r="D6" s="27">
        <f t="shared" ref="D6:D12" si="2">E82/E26-1</f>
        <v>-6.3829787234042534E-2</v>
      </c>
      <c r="E6" s="27"/>
      <c r="F6" s="27"/>
      <c r="J6" s="27"/>
      <c r="K6" s="27"/>
    </row>
    <row r="7" spans="1:11" x14ac:dyDescent="0.2">
      <c r="A7" s="108" t="s">
        <v>18</v>
      </c>
      <c r="B7" s="107">
        <f t="shared" si="0"/>
        <v>450</v>
      </c>
      <c r="C7" s="27">
        <f t="shared" si="1"/>
        <v>0</v>
      </c>
      <c r="D7" s="27">
        <f t="shared" si="2"/>
        <v>-6.25E-2</v>
      </c>
      <c r="E7" s="27"/>
      <c r="F7" s="27"/>
      <c r="J7" s="27"/>
      <c r="K7" s="27"/>
    </row>
    <row r="8" spans="1:11" x14ac:dyDescent="0.2">
      <c r="A8" s="108" t="s">
        <v>19</v>
      </c>
      <c r="B8" s="107">
        <f t="shared" si="0"/>
        <v>380</v>
      </c>
      <c r="C8" s="27">
        <f t="shared" si="1"/>
        <v>0</v>
      </c>
      <c r="D8" s="27">
        <f t="shared" si="2"/>
        <v>0</v>
      </c>
      <c r="E8" s="27"/>
      <c r="F8" s="27"/>
      <c r="J8" s="27"/>
      <c r="K8" s="27"/>
    </row>
    <row r="9" spans="1:11" x14ac:dyDescent="0.2">
      <c r="A9" s="108" t="s">
        <v>20</v>
      </c>
      <c r="B9" s="107">
        <f t="shared" si="0"/>
        <v>400</v>
      </c>
      <c r="C9" s="27">
        <f t="shared" si="1"/>
        <v>0</v>
      </c>
      <c r="D9" s="27">
        <f t="shared" si="2"/>
        <v>-2.4390243902439046E-2</v>
      </c>
      <c r="E9" s="27"/>
      <c r="F9" s="27"/>
      <c r="J9" s="27"/>
      <c r="K9" s="27"/>
    </row>
    <row r="10" spans="1:11" x14ac:dyDescent="0.2">
      <c r="A10" s="108" t="s">
        <v>21</v>
      </c>
      <c r="B10" s="107">
        <f t="shared" si="0"/>
        <v>400</v>
      </c>
      <c r="C10" s="27">
        <f t="shared" si="1"/>
        <v>0</v>
      </c>
      <c r="D10" s="27">
        <f t="shared" si="2"/>
        <v>0</v>
      </c>
      <c r="E10" s="27"/>
      <c r="F10" s="27"/>
      <c r="J10" s="27"/>
      <c r="K10" s="27"/>
    </row>
    <row r="11" spans="1:11" x14ac:dyDescent="0.2">
      <c r="A11" s="108" t="s">
        <v>22</v>
      </c>
      <c r="B11" s="107">
        <f t="shared" si="0"/>
        <v>420</v>
      </c>
      <c r="C11" s="27">
        <f t="shared" si="1"/>
        <v>0</v>
      </c>
      <c r="D11" s="27">
        <f t="shared" si="2"/>
        <v>0</v>
      </c>
      <c r="E11" s="27"/>
      <c r="F11" s="27"/>
      <c r="J11" s="27"/>
      <c r="K11" s="27"/>
    </row>
    <row r="12" spans="1:11" x14ac:dyDescent="0.2">
      <c r="A12" s="108" t="s">
        <v>23</v>
      </c>
      <c r="B12" s="107">
        <f t="shared" si="0"/>
        <v>380</v>
      </c>
      <c r="C12" s="27">
        <f t="shared" si="1"/>
        <v>0</v>
      </c>
      <c r="D12" s="27">
        <f t="shared" si="2"/>
        <v>0</v>
      </c>
      <c r="E12" s="27"/>
      <c r="F12" s="27"/>
      <c r="J12" s="27"/>
      <c r="K12" s="27"/>
    </row>
    <row r="13" spans="1:11" x14ac:dyDescent="0.2">
      <c r="A13" s="108" t="s">
        <v>24</v>
      </c>
      <c r="B13" s="107">
        <f t="shared" si="0"/>
        <v>410</v>
      </c>
      <c r="C13" s="27">
        <f t="shared" si="1"/>
        <v>0</v>
      </c>
      <c r="D13" s="27">
        <f>E89/E33-1</f>
        <v>3.7974683544303778E-2</v>
      </c>
      <c r="E13" s="27"/>
      <c r="F13" s="27"/>
      <c r="J13" s="27"/>
      <c r="K13" s="27"/>
    </row>
    <row r="14" spans="1:11" ht="18" customHeight="1" x14ac:dyDescent="0.25">
      <c r="A14" s="110" t="s">
        <v>142</v>
      </c>
      <c r="B14" s="107"/>
      <c r="D14" s="27"/>
      <c r="E14" s="27"/>
      <c r="F14" s="27"/>
      <c r="J14" s="27"/>
      <c r="K14" s="27"/>
    </row>
    <row r="15" spans="1:11" x14ac:dyDescent="0.2">
      <c r="A15" s="108" t="s">
        <v>25</v>
      </c>
      <c r="B15" s="107">
        <f>E90</f>
        <v>395</v>
      </c>
      <c r="C15" s="27">
        <f>E90/E76-1</f>
        <v>3.6745406824147064E-2</v>
      </c>
      <c r="D15" s="27">
        <f>E90/E34-1</f>
        <v>3.9473684210526327E-2</v>
      </c>
      <c r="E15" s="27"/>
      <c r="F15" s="27"/>
      <c r="J15" s="27"/>
      <c r="K15" s="27"/>
    </row>
    <row r="16" spans="1:11" x14ac:dyDescent="0.2">
      <c r="A16" s="108" t="s">
        <v>26</v>
      </c>
      <c r="B16" s="107">
        <f t="shared" ref="B16:B19" si="3">E91</f>
        <v>340</v>
      </c>
      <c r="C16" s="27">
        <f t="shared" ref="C16:C19" si="4">E91/E77-1</f>
        <v>3.0303030303030276E-2</v>
      </c>
      <c r="D16" s="27">
        <f t="shared" ref="D16:D19" si="5">E91/E35-1</f>
        <v>0.1333333333333333</v>
      </c>
      <c r="E16" s="27"/>
      <c r="F16" s="27"/>
      <c r="J16" s="27"/>
      <c r="K16" s="27"/>
    </row>
    <row r="17" spans="1:11" x14ac:dyDescent="0.2">
      <c r="A17" s="108" t="s">
        <v>61</v>
      </c>
      <c r="B17" s="107">
        <f t="shared" si="3"/>
        <v>345</v>
      </c>
      <c r="C17" s="27">
        <f t="shared" si="4"/>
        <v>4.5454545454545414E-2</v>
      </c>
      <c r="D17" s="27">
        <f t="shared" si="5"/>
        <v>7.8125E-2</v>
      </c>
      <c r="E17" s="27"/>
      <c r="F17" s="27"/>
      <c r="J17" s="27"/>
      <c r="K17" s="27"/>
    </row>
    <row r="18" spans="1:11" x14ac:dyDescent="0.2">
      <c r="A18" s="108" t="s">
        <v>28</v>
      </c>
      <c r="B18" s="107">
        <f t="shared" si="3"/>
        <v>350</v>
      </c>
      <c r="C18" s="27">
        <f t="shared" si="4"/>
        <v>1.449275362318847E-2</v>
      </c>
      <c r="D18" s="27">
        <f t="shared" si="5"/>
        <v>6.0606060606060552E-2</v>
      </c>
      <c r="E18" s="27"/>
      <c r="F18" s="27"/>
      <c r="J18" s="27"/>
      <c r="K18" s="27"/>
    </row>
    <row r="19" spans="1:11" x14ac:dyDescent="0.2">
      <c r="A19" s="108" t="s">
        <v>29</v>
      </c>
      <c r="B19" s="107">
        <f t="shared" si="3"/>
        <v>340</v>
      </c>
      <c r="C19" s="27">
        <f t="shared" si="4"/>
        <v>0</v>
      </c>
      <c r="D19" s="27">
        <f t="shared" si="5"/>
        <v>6.25E-2</v>
      </c>
      <c r="J19" s="27"/>
      <c r="K19" s="27"/>
    </row>
    <row r="20" spans="1:11" x14ac:dyDescent="0.2">
      <c r="D20" s="204"/>
    </row>
    <row r="23" spans="1:11" x14ac:dyDescent="0.2">
      <c r="A23" s="108" t="s">
        <v>460</v>
      </c>
    </row>
    <row r="24" spans="1:11" x14ac:dyDescent="0.2">
      <c r="E24" s="108" t="s">
        <v>13</v>
      </c>
      <c r="F24" s="108" t="s">
        <v>39</v>
      </c>
    </row>
    <row r="25" spans="1:11" x14ac:dyDescent="0.2">
      <c r="A25" s="108">
        <v>20201</v>
      </c>
      <c r="B25" s="108" t="s">
        <v>147</v>
      </c>
      <c r="C25" s="108" t="s">
        <v>16</v>
      </c>
      <c r="E25" s="108">
        <v>490</v>
      </c>
      <c r="F25" s="108">
        <v>16973</v>
      </c>
      <c r="J25" s="278"/>
    </row>
    <row r="26" spans="1:11" x14ac:dyDescent="0.2">
      <c r="C26" s="108" t="s">
        <v>17</v>
      </c>
      <c r="E26" s="108">
        <v>470</v>
      </c>
      <c r="F26" s="108">
        <v>7845</v>
      </c>
    </row>
    <row r="27" spans="1:11" x14ac:dyDescent="0.2">
      <c r="C27" s="108" t="s">
        <v>18</v>
      </c>
      <c r="E27" s="108">
        <v>480</v>
      </c>
      <c r="F27" s="108">
        <v>4978</v>
      </c>
    </row>
    <row r="28" spans="1:11" x14ac:dyDescent="0.2">
      <c r="C28" s="108" t="s">
        <v>19</v>
      </c>
      <c r="E28" s="108">
        <v>380</v>
      </c>
      <c r="F28" s="108">
        <v>7456</v>
      </c>
    </row>
    <row r="29" spans="1:11" x14ac:dyDescent="0.2">
      <c r="C29" s="108" t="s">
        <v>20</v>
      </c>
      <c r="E29" s="108">
        <v>410</v>
      </c>
      <c r="F29" s="108">
        <v>5321</v>
      </c>
    </row>
    <row r="30" spans="1:11" x14ac:dyDescent="0.2">
      <c r="C30" s="108" t="s">
        <v>21</v>
      </c>
      <c r="E30" s="108">
        <v>400</v>
      </c>
      <c r="F30" s="108">
        <v>5082</v>
      </c>
    </row>
    <row r="31" spans="1:11" x14ac:dyDescent="0.2">
      <c r="C31" s="108" t="s">
        <v>22</v>
      </c>
      <c r="E31" s="108">
        <v>420</v>
      </c>
      <c r="F31" s="108">
        <v>2215</v>
      </c>
    </row>
    <row r="32" spans="1:11" x14ac:dyDescent="0.2">
      <c r="C32" s="108" t="s">
        <v>23</v>
      </c>
      <c r="E32" s="108">
        <v>380</v>
      </c>
      <c r="F32" s="108">
        <v>4654</v>
      </c>
    </row>
    <row r="33" spans="1:6" x14ac:dyDescent="0.2">
      <c r="C33" s="108" t="s">
        <v>24</v>
      </c>
      <c r="E33" s="108">
        <v>395</v>
      </c>
      <c r="F33" s="108">
        <v>2109</v>
      </c>
    </row>
    <row r="34" spans="1:6" x14ac:dyDescent="0.2">
      <c r="B34" s="108" t="s">
        <v>435</v>
      </c>
      <c r="C34" s="108" t="s">
        <v>25</v>
      </c>
      <c r="E34" s="108">
        <v>380</v>
      </c>
      <c r="F34" s="108">
        <v>3510</v>
      </c>
    </row>
    <row r="35" spans="1:6" x14ac:dyDescent="0.2">
      <c r="C35" s="108" t="s">
        <v>26</v>
      </c>
      <c r="E35" s="108">
        <v>300</v>
      </c>
      <c r="F35" s="108">
        <v>1865</v>
      </c>
    </row>
    <row r="36" spans="1:6" x14ac:dyDescent="0.2">
      <c r="C36" s="108" t="s">
        <v>27</v>
      </c>
      <c r="E36" s="108">
        <v>320</v>
      </c>
      <c r="F36" s="108">
        <v>2150</v>
      </c>
    </row>
    <row r="37" spans="1:6" x14ac:dyDescent="0.2">
      <c r="C37" s="108" t="s">
        <v>28</v>
      </c>
      <c r="E37" s="108">
        <v>330</v>
      </c>
      <c r="F37" s="108">
        <v>1868</v>
      </c>
    </row>
    <row r="38" spans="1:6" x14ac:dyDescent="0.2">
      <c r="C38" s="108" t="s">
        <v>29</v>
      </c>
      <c r="E38" s="108">
        <v>320</v>
      </c>
      <c r="F38" s="108">
        <v>1837</v>
      </c>
    </row>
    <row r="39" spans="1:6" x14ac:dyDescent="0.2">
      <c r="A39" s="108">
        <v>20202</v>
      </c>
      <c r="B39" s="108" t="s">
        <v>147</v>
      </c>
      <c r="C39" s="108" t="s">
        <v>16</v>
      </c>
      <c r="E39" s="108">
        <v>450</v>
      </c>
      <c r="F39" s="108">
        <v>10546</v>
      </c>
    </row>
    <row r="40" spans="1:6" x14ac:dyDescent="0.2">
      <c r="C40" s="108" t="s">
        <v>17</v>
      </c>
      <c r="E40" s="108">
        <v>450</v>
      </c>
      <c r="F40" s="108">
        <v>4661</v>
      </c>
    </row>
    <row r="41" spans="1:6" x14ac:dyDescent="0.2">
      <c r="C41" s="108" t="s">
        <v>18</v>
      </c>
      <c r="E41" s="108">
        <v>475</v>
      </c>
      <c r="F41" s="108">
        <v>3369</v>
      </c>
    </row>
    <row r="42" spans="1:6" x14ac:dyDescent="0.2">
      <c r="C42" s="108" t="s">
        <v>19</v>
      </c>
      <c r="E42" s="108">
        <v>380</v>
      </c>
      <c r="F42" s="108">
        <v>6627</v>
      </c>
    </row>
    <row r="43" spans="1:6" x14ac:dyDescent="0.2">
      <c r="C43" s="108" t="s">
        <v>20</v>
      </c>
      <c r="E43" s="108">
        <v>400</v>
      </c>
      <c r="F43" s="108">
        <v>4285</v>
      </c>
    </row>
    <row r="44" spans="1:6" x14ac:dyDescent="0.2">
      <c r="C44" s="108" t="s">
        <v>21</v>
      </c>
      <c r="E44" s="108">
        <v>400</v>
      </c>
      <c r="F44" s="108">
        <v>3813</v>
      </c>
    </row>
    <row r="45" spans="1:6" x14ac:dyDescent="0.2">
      <c r="C45" s="108" t="s">
        <v>22</v>
      </c>
      <c r="E45" s="108">
        <v>410</v>
      </c>
      <c r="F45" s="108">
        <v>1955</v>
      </c>
    </row>
    <row r="46" spans="1:6" x14ac:dyDescent="0.2">
      <c r="C46" s="108" t="s">
        <v>23</v>
      </c>
      <c r="E46" s="108">
        <v>380</v>
      </c>
      <c r="F46" s="108">
        <v>3749</v>
      </c>
    </row>
    <row r="47" spans="1:6" x14ac:dyDescent="0.2">
      <c r="C47" s="108" t="s">
        <v>24</v>
      </c>
      <c r="E47" s="108">
        <v>390</v>
      </c>
      <c r="F47" s="108">
        <v>1974</v>
      </c>
    </row>
    <row r="48" spans="1:6" x14ac:dyDescent="0.2">
      <c r="B48" s="108" t="s">
        <v>435</v>
      </c>
      <c r="C48" s="108" t="s">
        <v>25</v>
      </c>
      <c r="E48" s="108">
        <v>370</v>
      </c>
      <c r="F48" s="108">
        <v>2909</v>
      </c>
    </row>
    <row r="49" spans="1:6" x14ac:dyDescent="0.2">
      <c r="C49" s="108" t="s">
        <v>26</v>
      </c>
      <c r="E49" s="108">
        <v>310</v>
      </c>
      <c r="F49" s="108">
        <v>1752</v>
      </c>
    </row>
    <row r="50" spans="1:6" x14ac:dyDescent="0.2">
      <c r="C50" s="108" t="s">
        <v>27</v>
      </c>
      <c r="E50" s="108">
        <v>320</v>
      </c>
      <c r="F50" s="108">
        <v>1952</v>
      </c>
    </row>
    <row r="51" spans="1:6" x14ac:dyDescent="0.2">
      <c r="C51" s="108" t="s">
        <v>28</v>
      </c>
      <c r="E51" s="108">
        <v>320</v>
      </c>
      <c r="F51" s="108">
        <v>1541</v>
      </c>
    </row>
    <row r="52" spans="1:6" x14ac:dyDescent="0.2">
      <c r="C52" s="108" t="s">
        <v>29</v>
      </c>
      <c r="E52" s="108">
        <v>315</v>
      </c>
      <c r="F52" s="108">
        <v>1698</v>
      </c>
    </row>
    <row r="53" spans="1:6" x14ac:dyDescent="0.2">
      <c r="A53" s="108">
        <v>20203</v>
      </c>
      <c r="B53" s="108" t="s">
        <v>147</v>
      </c>
      <c r="C53" s="108" t="s">
        <v>16</v>
      </c>
      <c r="E53" s="108">
        <v>420</v>
      </c>
      <c r="F53" s="108">
        <v>13069</v>
      </c>
    </row>
    <row r="54" spans="1:6" x14ac:dyDescent="0.2">
      <c r="C54" s="108" t="s">
        <v>17</v>
      </c>
      <c r="E54" s="108">
        <v>450</v>
      </c>
      <c r="F54" s="108">
        <v>5119</v>
      </c>
    </row>
    <row r="55" spans="1:6" x14ac:dyDescent="0.2">
      <c r="C55" s="108" t="s">
        <v>18</v>
      </c>
      <c r="E55" s="108">
        <v>470</v>
      </c>
      <c r="F55" s="108">
        <v>3546</v>
      </c>
    </row>
    <row r="56" spans="1:6" x14ac:dyDescent="0.2">
      <c r="C56" s="108" t="s">
        <v>19</v>
      </c>
      <c r="E56" s="108">
        <v>380</v>
      </c>
      <c r="F56" s="108">
        <v>6256</v>
      </c>
    </row>
    <row r="57" spans="1:6" x14ac:dyDescent="0.2">
      <c r="C57" s="108" t="s">
        <v>20</v>
      </c>
      <c r="E57" s="108">
        <v>400</v>
      </c>
      <c r="F57" s="108">
        <v>4040</v>
      </c>
    </row>
    <row r="58" spans="1:6" x14ac:dyDescent="0.2">
      <c r="C58" s="108" t="s">
        <v>21</v>
      </c>
      <c r="E58" s="108">
        <v>400</v>
      </c>
      <c r="F58" s="108">
        <v>3466</v>
      </c>
    </row>
    <row r="59" spans="1:6" x14ac:dyDescent="0.2">
      <c r="C59" s="108" t="s">
        <v>22</v>
      </c>
      <c r="E59" s="108">
        <v>420</v>
      </c>
      <c r="F59" s="108">
        <v>1590</v>
      </c>
    </row>
    <row r="60" spans="1:6" x14ac:dyDescent="0.2">
      <c r="C60" s="108" t="s">
        <v>23</v>
      </c>
      <c r="E60" s="108">
        <v>380</v>
      </c>
      <c r="F60" s="108">
        <v>3385</v>
      </c>
    </row>
    <row r="61" spans="1:6" x14ac:dyDescent="0.2">
      <c r="C61" s="108" t="s">
        <v>24</v>
      </c>
      <c r="E61" s="108">
        <v>400</v>
      </c>
      <c r="F61" s="108">
        <v>1716</v>
      </c>
    </row>
    <row r="62" spans="1:6" x14ac:dyDescent="0.2">
      <c r="B62" s="108" t="s">
        <v>435</v>
      </c>
      <c r="C62" s="108" t="s">
        <v>25</v>
      </c>
      <c r="E62" s="108">
        <v>380</v>
      </c>
      <c r="F62" s="108">
        <v>3330</v>
      </c>
    </row>
    <row r="63" spans="1:6" x14ac:dyDescent="0.2">
      <c r="C63" s="108" t="s">
        <v>26</v>
      </c>
      <c r="E63" s="108">
        <v>320</v>
      </c>
      <c r="F63" s="108">
        <v>1733</v>
      </c>
    </row>
    <row r="64" spans="1:6" x14ac:dyDescent="0.2">
      <c r="C64" s="108" t="s">
        <v>27</v>
      </c>
      <c r="E64" s="108">
        <v>320</v>
      </c>
      <c r="F64" s="108">
        <v>1963</v>
      </c>
    </row>
    <row r="65" spans="1:6" x14ac:dyDescent="0.2">
      <c r="C65" s="108" t="s">
        <v>28</v>
      </c>
      <c r="E65" s="108">
        <v>330</v>
      </c>
      <c r="F65" s="108">
        <v>1570</v>
      </c>
    </row>
    <row r="66" spans="1:6" x14ac:dyDescent="0.2">
      <c r="C66" s="108" t="s">
        <v>29</v>
      </c>
      <c r="E66" s="108">
        <v>320</v>
      </c>
      <c r="F66" s="108">
        <v>1746</v>
      </c>
    </row>
    <row r="67" spans="1:6" x14ac:dyDescent="0.2">
      <c r="A67" s="108">
        <v>20204</v>
      </c>
      <c r="B67" s="108" t="s">
        <v>147</v>
      </c>
      <c r="C67" s="108" t="s">
        <v>16</v>
      </c>
      <c r="E67" s="108">
        <v>400</v>
      </c>
      <c r="F67" s="108">
        <v>16123</v>
      </c>
    </row>
    <row r="68" spans="1:6" x14ac:dyDescent="0.2">
      <c r="C68" s="108" t="s">
        <v>17</v>
      </c>
      <c r="E68" s="108">
        <v>450</v>
      </c>
      <c r="F68" s="108">
        <v>6089</v>
      </c>
    </row>
    <row r="69" spans="1:6" x14ac:dyDescent="0.2">
      <c r="C69" s="108" t="s">
        <v>18</v>
      </c>
      <c r="E69" s="108">
        <v>450</v>
      </c>
      <c r="F69" s="108">
        <v>4147</v>
      </c>
    </row>
    <row r="70" spans="1:6" x14ac:dyDescent="0.2">
      <c r="C70" s="108" t="s">
        <v>19</v>
      </c>
      <c r="E70" s="108">
        <v>380</v>
      </c>
      <c r="F70" s="108">
        <v>7363</v>
      </c>
    </row>
    <row r="71" spans="1:6" x14ac:dyDescent="0.2">
      <c r="C71" s="108" t="s">
        <v>20</v>
      </c>
      <c r="E71" s="108">
        <v>400</v>
      </c>
      <c r="F71" s="108">
        <v>4912</v>
      </c>
    </row>
    <row r="72" spans="1:6" x14ac:dyDescent="0.2">
      <c r="C72" s="108" t="s">
        <v>21</v>
      </c>
      <c r="E72" s="108">
        <v>400</v>
      </c>
      <c r="F72" s="108">
        <v>4271</v>
      </c>
    </row>
    <row r="73" spans="1:6" x14ac:dyDescent="0.2">
      <c r="C73" s="108" t="s">
        <v>22</v>
      </c>
      <c r="E73" s="108">
        <v>420</v>
      </c>
      <c r="F73" s="108">
        <v>1824</v>
      </c>
    </row>
    <row r="74" spans="1:6" x14ac:dyDescent="0.2">
      <c r="C74" s="108" t="s">
        <v>23</v>
      </c>
      <c r="E74" s="108">
        <v>380</v>
      </c>
      <c r="F74" s="108">
        <v>3895</v>
      </c>
    </row>
    <row r="75" spans="1:6" x14ac:dyDescent="0.2">
      <c r="C75" s="108" t="s">
        <v>24</v>
      </c>
      <c r="E75" s="108">
        <v>410</v>
      </c>
      <c r="F75" s="108">
        <v>1687</v>
      </c>
    </row>
    <row r="76" spans="1:6" x14ac:dyDescent="0.2">
      <c r="B76" s="108" t="s">
        <v>435</v>
      </c>
      <c r="C76" s="108" t="s">
        <v>25</v>
      </c>
      <c r="E76" s="108">
        <v>381</v>
      </c>
      <c r="F76" s="108">
        <v>3001</v>
      </c>
    </row>
    <row r="77" spans="1:6" x14ac:dyDescent="0.2">
      <c r="C77" s="108" t="s">
        <v>26</v>
      </c>
      <c r="E77" s="108">
        <v>330</v>
      </c>
      <c r="F77" s="108">
        <v>1479</v>
      </c>
    </row>
    <row r="78" spans="1:6" x14ac:dyDescent="0.2">
      <c r="C78" s="108" t="s">
        <v>27</v>
      </c>
      <c r="E78" s="108">
        <v>330</v>
      </c>
      <c r="F78" s="108">
        <v>1866</v>
      </c>
    </row>
    <row r="79" spans="1:6" x14ac:dyDescent="0.2">
      <c r="C79" s="108" t="s">
        <v>28</v>
      </c>
      <c r="E79" s="108">
        <v>345</v>
      </c>
      <c r="F79" s="108">
        <v>1531</v>
      </c>
    </row>
    <row r="80" spans="1:6" x14ac:dyDescent="0.2">
      <c r="C80" s="108" t="s">
        <v>29</v>
      </c>
      <c r="E80" s="108">
        <v>340</v>
      </c>
      <c r="F80" s="108">
        <v>1557</v>
      </c>
    </row>
    <row r="81" spans="1:6" x14ac:dyDescent="0.2">
      <c r="A81" s="108">
        <v>20211</v>
      </c>
      <c r="B81" s="108" t="s">
        <v>147</v>
      </c>
      <c r="C81" s="108" t="s">
        <v>16</v>
      </c>
      <c r="E81" s="108">
        <v>395</v>
      </c>
      <c r="F81" s="108">
        <v>20525</v>
      </c>
    </row>
    <row r="82" spans="1:6" x14ac:dyDescent="0.2">
      <c r="C82" s="108" t="s">
        <v>17</v>
      </c>
      <c r="E82" s="108">
        <v>440</v>
      </c>
      <c r="F82" s="108">
        <v>7485</v>
      </c>
    </row>
    <row r="83" spans="1:6" x14ac:dyDescent="0.2">
      <c r="C83" s="108" t="s">
        <v>18</v>
      </c>
      <c r="E83" s="108">
        <v>450</v>
      </c>
      <c r="F83" s="108">
        <v>4831</v>
      </c>
    </row>
    <row r="84" spans="1:6" x14ac:dyDescent="0.2">
      <c r="C84" s="108" t="s">
        <v>19</v>
      </c>
      <c r="E84" s="108">
        <v>380</v>
      </c>
      <c r="F84" s="108">
        <v>7251</v>
      </c>
    </row>
    <row r="85" spans="1:6" x14ac:dyDescent="0.2">
      <c r="C85" s="108" t="s">
        <v>20</v>
      </c>
      <c r="E85" s="108">
        <v>400</v>
      </c>
      <c r="F85" s="108">
        <v>5218</v>
      </c>
    </row>
    <row r="86" spans="1:6" x14ac:dyDescent="0.2">
      <c r="C86" s="108" t="s">
        <v>21</v>
      </c>
      <c r="E86" s="108">
        <v>400</v>
      </c>
      <c r="F86" s="108">
        <v>4737</v>
      </c>
    </row>
    <row r="87" spans="1:6" x14ac:dyDescent="0.2">
      <c r="C87" s="108" t="s">
        <v>22</v>
      </c>
      <c r="E87" s="108">
        <v>420</v>
      </c>
      <c r="F87" s="108">
        <v>1897</v>
      </c>
    </row>
    <row r="88" spans="1:6" x14ac:dyDescent="0.2">
      <c r="C88" s="108" t="s">
        <v>23</v>
      </c>
      <c r="E88" s="108">
        <v>380</v>
      </c>
      <c r="F88" s="108">
        <v>3742</v>
      </c>
    </row>
    <row r="89" spans="1:6" x14ac:dyDescent="0.2">
      <c r="C89" s="108" t="s">
        <v>24</v>
      </c>
      <c r="E89" s="108">
        <v>410</v>
      </c>
      <c r="F89" s="108">
        <v>1572</v>
      </c>
    </row>
    <row r="90" spans="1:6" x14ac:dyDescent="0.2">
      <c r="B90" s="108" t="s">
        <v>435</v>
      </c>
      <c r="C90" s="108" t="s">
        <v>25</v>
      </c>
      <c r="E90" s="108">
        <v>395</v>
      </c>
      <c r="F90" s="108">
        <v>2779</v>
      </c>
    </row>
    <row r="91" spans="1:6" x14ac:dyDescent="0.2">
      <c r="C91" s="108" t="s">
        <v>26</v>
      </c>
      <c r="E91" s="108">
        <v>340</v>
      </c>
      <c r="F91" s="108">
        <v>1432</v>
      </c>
    </row>
    <row r="92" spans="1:6" x14ac:dyDescent="0.2">
      <c r="C92" s="108" t="s">
        <v>27</v>
      </c>
      <c r="E92" s="108">
        <v>345</v>
      </c>
      <c r="F92" s="108">
        <v>1664</v>
      </c>
    </row>
    <row r="93" spans="1:6" x14ac:dyDescent="0.2">
      <c r="C93" s="108" t="s">
        <v>28</v>
      </c>
      <c r="E93" s="108">
        <v>350</v>
      </c>
      <c r="F93" s="108">
        <v>1561</v>
      </c>
    </row>
    <row r="94" spans="1:6" x14ac:dyDescent="0.2">
      <c r="C94" s="108" t="s">
        <v>29</v>
      </c>
      <c r="E94" s="108">
        <v>340</v>
      </c>
      <c r="F94" s="108">
        <v>1529</v>
      </c>
    </row>
  </sheetData>
  <phoneticPr fontId="0" type="noConversion"/>
  <hyperlinks>
    <hyperlink ref="G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P34"/>
  <sheetViews>
    <sheetView zoomScale="120" zoomScaleNormal="120" workbookViewId="0"/>
  </sheetViews>
  <sheetFormatPr defaultColWidth="9" defaultRowHeight="10" x14ac:dyDescent="0.2"/>
  <cols>
    <col min="1" max="1" width="20.59765625" style="108" customWidth="1"/>
    <col min="2" max="4" width="12.69921875" style="108" customWidth="1"/>
    <col min="5" max="5" width="9" style="108"/>
    <col min="6" max="6" width="9.09765625" style="108" customWidth="1"/>
    <col min="7" max="7" width="14.3984375" style="108" customWidth="1"/>
    <col min="8" max="16384" width="9" style="108"/>
  </cols>
  <sheetData>
    <row r="1" spans="1:16" ht="30.75" customHeight="1" x14ac:dyDescent="0.2">
      <c r="A1" s="295" t="s">
        <v>392</v>
      </c>
      <c r="G1" s="196" t="s">
        <v>366</v>
      </c>
    </row>
    <row r="3" spans="1:16" ht="20.25" customHeight="1" x14ac:dyDescent="0.25">
      <c r="A3" s="110" t="s">
        <v>290</v>
      </c>
      <c r="B3" s="111" t="s">
        <v>133</v>
      </c>
      <c r="C3" s="58" t="s">
        <v>137</v>
      </c>
      <c r="D3" s="58" t="s">
        <v>138</v>
      </c>
      <c r="F3" s="108" t="s">
        <v>444</v>
      </c>
      <c r="G3" s="108" t="s">
        <v>445</v>
      </c>
    </row>
    <row r="4" spans="1:16" ht="17.25" customHeight="1" x14ac:dyDescent="0.25">
      <c r="A4" s="110" t="s">
        <v>60</v>
      </c>
      <c r="B4" s="112"/>
      <c r="C4" s="85"/>
      <c r="D4" s="85"/>
      <c r="H4" s="113"/>
    </row>
    <row r="5" spans="1:16" x14ac:dyDescent="0.2">
      <c r="A5" s="108" t="s">
        <v>31</v>
      </c>
      <c r="B5" s="112">
        <f>E23</f>
        <v>320</v>
      </c>
      <c r="C5" s="27">
        <v>-2.5773195876288679E-2</v>
      </c>
      <c r="D5" s="27">
        <v>-0.13855970829535103</v>
      </c>
      <c r="E5" s="27"/>
      <c r="F5" s="27"/>
      <c r="G5" s="27"/>
      <c r="H5" s="27"/>
    </row>
    <row r="6" spans="1:16" x14ac:dyDescent="0.2">
      <c r="A6" s="108" t="s">
        <v>32</v>
      </c>
      <c r="B6" s="112">
        <f t="shared" ref="B6:B10" si="0">E24</f>
        <v>400</v>
      </c>
      <c r="C6" s="27">
        <v>-2.2110972048393851E-2</v>
      </c>
      <c r="D6" s="27">
        <v>-0.14296160877513708</v>
      </c>
      <c r="E6" s="27"/>
      <c r="F6" s="27"/>
      <c r="G6" s="27"/>
      <c r="H6" s="27"/>
    </row>
    <row r="7" spans="1:16" x14ac:dyDescent="0.2">
      <c r="A7" s="108" t="s">
        <v>33</v>
      </c>
      <c r="B7" s="112">
        <f t="shared" si="0"/>
        <v>500</v>
      </c>
      <c r="C7" s="27">
        <v>-2.746309646412648E-3</v>
      </c>
      <c r="D7" s="27">
        <v>-6.8014116137311453E-2</v>
      </c>
      <c r="E7" s="27"/>
      <c r="F7" s="27"/>
      <c r="G7" s="27"/>
      <c r="H7" s="27"/>
    </row>
    <row r="8" spans="1:16" x14ac:dyDescent="0.2">
      <c r="A8" s="108" t="s">
        <v>34</v>
      </c>
      <c r="B8" s="112">
        <f t="shared" si="0"/>
        <v>470</v>
      </c>
      <c r="C8" s="27">
        <v>1.4022140221402246E-2</v>
      </c>
      <c r="D8" s="27">
        <v>-3.3415406260991931E-2</v>
      </c>
      <c r="E8" s="27"/>
      <c r="F8" s="27"/>
      <c r="G8" s="27"/>
      <c r="H8" s="27"/>
    </row>
    <row r="9" spans="1:16" x14ac:dyDescent="0.2">
      <c r="A9" s="108" t="s">
        <v>35</v>
      </c>
      <c r="B9" s="112">
        <f t="shared" si="0"/>
        <v>410</v>
      </c>
      <c r="C9" s="27">
        <v>4.4809559372662733E-3</v>
      </c>
      <c r="D9" s="27">
        <v>-8.1120943952803781E-3</v>
      </c>
      <c r="E9" s="27"/>
      <c r="F9" s="27"/>
      <c r="G9" s="27"/>
      <c r="H9" s="27"/>
      <c r="K9" s="27"/>
      <c r="L9" s="27"/>
      <c r="M9" s="27"/>
      <c r="N9" s="27"/>
      <c r="O9" s="27"/>
      <c r="P9" s="27"/>
    </row>
    <row r="10" spans="1:16" x14ac:dyDescent="0.2">
      <c r="A10" s="108" t="s">
        <v>36</v>
      </c>
      <c r="B10" s="112">
        <f t="shared" si="0"/>
        <v>450</v>
      </c>
      <c r="C10" s="27">
        <v>1.4610389610389518E-2</v>
      </c>
      <c r="D10" s="27">
        <v>0</v>
      </c>
      <c r="E10" s="27"/>
      <c r="F10" s="27"/>
      <c r="G10" s="27"/>
      <c r="H10" s="27"/>
      <c r="K10" s="27"/>
      <c r="L10" s="27"/>
      <c r="M10" s="27"/>
      <c r="N10" s="27"/>
      <c r="O10" s="27"/>
      <c r="P10" s="27"/>
    </row>
    <row r="11" spans="1:16" ht="20.25" customHeight="1" x14ac:dyDescent="0.25">
      <c r="A11" s="110" t="s">
        <v>142</v>
      </c>
      <c r="B11" s="112"/>
      <c r="C11" s="27"/>
      <c r="D11" s="27"/>
      <c r="E11" s="27"/>
      <c r="F11" s="27"/>
      <c r="G11" s="27"/>
      <c r="H11" s="27"/>
    </row>
    <row r="12" spans="1:16" x14ac:dyDescent="0.2">
      <c r="A12" s="108" t="s">
        <v>31</v>
      </c>
      <c r="B12" s="112">
        <f>E29</f>
        <v>220</v>
      </c>
      <c r="C12" s="27">
        <v>4.6341463414634188E-2</v>
      </c>
      <c r="D12" s="27">
        <v>8.1967213114754189E-2</v>
      </c>
      <c r="E12" s="27"/>
      <c r="F12" s="27"/>
      <c r="G12" s="27"/>
      <c r="H12" s="27"/>
      <c r="K12" s="27"/>
      <c r="L12" s="27"/>
    </row>
    <row r="13" spans="1:16" x14ac:dyDescent="0.2">
      <c r="A13" s="108" t="s">
        <v>32</v>
      </c>
      <c r="B13" s="112">
        <f t="shared" ref="B13:B17" si="1">E30</f>
        <v>290</v>
      </c>
      <c r="C13" s="27">
        <v>1.327433628318575E-2</v>
      </c>
      <c r="D13" s="27">
        <v>5.5299539170506895E-2</v>
      </c>
      <c r="E13" s="27"/>
      <c r="F13" s="27"/>
      <c r="G13" s="27"/>
      <c r="H13" s="27"/>
      <c r="K13" s="27"/>
      <c r="L13" s="27"/>
    </row>
    <row r="14" spans="1:16" x14ac:dyDescent="0.2">
      <c r="A14" s="108" t="s">
        <v>33</v>
      </c>
      <c r="B14" s="112">
        <f t="shared" si="1"/>
        <v>360</v>
      </c>
      <c r="C14" s="27">
        <v>2.323943661971839E-2</v>
      </c>
      <c r="D14" s="27">
        <v>5.0614605929139689E-2</v>
      </c>
      <c r="E14" s="27"/>
      <c r="F14" s="27"/>
      <c r="G14" s="27"/>
      <c r="H14" s="27"/>
      <c r="K14" s="27"/>
      <c r="L14" s="27"/>
    </row>
    <row r="15" spans="1:16" x14ac:dyDescent="0.2">
      <c r="A15" s="108" t="s">
        <v>34</v>
      </c>
      <c r="B15" s="112">
        <f t="shared" si="1"/>
        <v>310</v>
      </c>
      <c r="C15" s="27">
        <v>3.1409168081493855E-2</v>
      </c>
      <c r="D15" s="27">
        <v>6.7662565905096672E-2</v>
      </c>
      <c r="E15" s="27"/>
      <c r="F15" s="27"/>
      <c r="G15" s="27"/>
      <c r="H15" s="27"/>
      <c r="K15" s="27"/>
      <c r="L15" s="27"/>
    </row>
    <row r="16" spans="1:16" x14ac:dyDescent="0.2">
      <c r="A16" s="108" t="s">
        <v>35</v>
      </c>
      <c r="B16" s="112">
        <f t="shared" si="1"/>
        <v>360</v>
      </c>
      <c r="C16" s="27">
        <v>1.0791366906474753E-2</v>
      </c>
      <c r="D16" s="27">
        <v>5.6390977443608881E-2</v>
      </c>
      <c r="E16" s="27"/>
      <c r="F16" s="27"/>
      <c r="G16" s="27"/>
      <c r="H16" s="27"/>
      <c r="K16" s="27"/>
      <c r="L16" s="27"/>
    </row>
    <row r="17" spans="1:15" x14ac:dyDescent="0.2">
      <c r="A17" s="108" t="s">
        <v>36</v>
      </c>
      <c r="B17" s="112">
        <f t="shared" si="1"/>
        <v>440</v>
      </c>
      <c r="C17" s="27">
        <v>1.9642857142857295E-2</v>
      </c>
      <c r="D17" s="27">
        <v>6.3975155279503149E-2</v>
      </c>
      <c r="E17" s="27"/>
      <c r="F17" s="27"/>
      <c r="G17" s="27"/>
      <c r="H17" s="27"/>
      <c r="J17" s="27"/>
      <c r="K17" s="27"/>
      <c r="L17" s="27"/>
      <c r="M17" s="27"/>
      <c r="N17" s="27"/>
      <c r="O17" s="27"/>
    </row>
    <row r="18" spans="1:15" x14ac:dyDescent="0.2">
      <c r="A18" s="108" t="s">
        <v>357</v>
      </c>
      <c r="G18" s="27"/>
      <c r="J18" s="27"/>
      <c r="K18" s="27"/>
      <c r="L18" s="27"/>
      <c r="M18" s="27"/>
      <c r="N18" s="27"/>
      <c r="O18" s="27"/>
    </row>
    <row r="21" spans="1:15" x14ac:dyDescent="0.2">
      <c r="A21" s="108" t="s">
        <v>461</v>
      </c>
    </row>
    <row r="22" spans="1:15" x14ac:dyDescent="0.2">
      <c r="E22" s="108" t="s">
        <v>13</v>
      </c>
      <c r="F22" s="108" t="s">
        <v>39</v>
      </c>
    </row>
    <row r="23" spans="1:15" x14ac:dyDescent="0.2">
      <c r="A23" s="108">
        <v>20211</v>
      </c>
      <c r="B23" s="108" t="s">
        <v>147</v>
      </c>
      <c r="C23" s="108" t="s">
        <v>31</v>
      </c>
      <c r="E23" s="108">
        <v>320</v>
      </c>
      <c r="F23" s="108">
        <v>12068</v>
      </c>
    </row>
    <row r="24" spans="1:15" x14ac:dyDescent="0.2">
      <c r="C24" s="108" t="s">
        <v>32</v>
      </c>
      <c r="E24" s="108">
        <v>400</v>
      </c>
      <c r="F24" s="108">
        <v>19152</v>
      </c>
    </row>
    <row r="25" spans="1:15" x14ac:dyDescent="0.2">
      <c r="C25" s="108" t="s">
        <v>33</v>
      </c>
      <c r="E25" s="108">
        <v>500</v>
      </c>
      <c r="F25" s="108">
        <v>4398</v>
      </c>
    </row>
    <row r="26" spans="1:15" x14ac:dyDescent="0.2">
      <c r="C26" s="108" t="s">
        <v>34</v>
      </c>
      <c r="E26" s="108">
        <v>470</v>
      </c>
      <c r="F26" s="108">
        <v>2058</v>
      </c>
    </row>
    <row r="27" spans="1:15" x14ac:dyDescent="0.2">
      <c r="C27" s="108" t="s">
        <v>35</v>
      </c>
      <c r="E27" s="108">
        <v>410</v>
      </c>
      <c r="F27" s="108">
        <v>9054</v>
      </c>
    </row>
    <row r="28" spans="1:15" x14ac:dyDescent="0.2">
      <c r="C28" s="108" t="s">
        <v>36</v>
      </c>
      <c r="E28" s="108">
        <v>450</v>
      </c>
      <c r="F28" s="108">
        <v>6081</v>
      </c>
    </row>
    <row r="29" spans="1:15" x14ac:dyDescent="0.2">
      <c r="B29" s="108" t="s">
        <v>435</v>
      </c>
      <c r="C29" s="108" t="s">
        <v>31</v>
      </c>
      <c r="E29" s="108">
        <v>220</v>
      </c>
      <c r="F29" s="108">
        <v>500</v>
      </c>
    </row>
    <row r="30" spans="1:15" x14ac:dyDescent="0.2">
      <c r="C30" s="108" t="s">
        <v>32</v>
      </c>
      <c r="E30" s="108">
        <v>290</v>
      </c>
      <c r="F30" s="108">
        <v>1419</v>
      </c>
    </row>
    <row r="31" spans="1:15" x14ac:dyDescent="0.2">
      <c r="C31" s="108" t="s">
        <v>33</v>
      </c>
      <c r="E31" s="108">
        <v>360</v>
      </c>
      <c r="F31" s="108">
        <v>456</v>
      </c>
    </row>
    <row r="32" spans="1:15" x14ac:dyDescent="0.2">
      <c r="C32" s="108" t="s">
        <v>34</v>
      </c>
      <c r="E32" s="108">
        <v>310</v>
      </c>
      <c r="F32" s="108">
        <v>708</v>
      </c>
    </row>
    <row r="33" spans="3:6" x14ac:dyDescent="0.2">
      <c r="C33" s="108" t="s">
        <v>35</v>
      </c>
      <c r="E33" s="108">
        <v>360</v>
      </c>
      <c r="F33" s="108">
        <v>3581</v>
      </c>
    </row>
    <row r="34" spans="3:6" x14ac:dyDescent="0.2">
      <c r="C34" s="108" t="s">
        <v>36</v>
      </c>
      <c r="E34" s="108">
        <v>440</v>
      </c>
      <c r="F34" s="108">
        <v>1906</v>
      </c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6"/>
  <sheetViews>
    <sheetView zoomScaleNormal="100" workbookViewId="0"/>
  </sheetViews>
  <sheetFormatPr defaultColWidth="9" defaultRowHeight="10" x14ac:dyDescent="0.2"/>
  <cols>
    <col min="1" max="12" width="9" style="108"/>
    <col min="13" max="13" width="15" style="108" customWidth="1"/>
    <col min="14" max="16384" width="9" style="108"/>
  </cols>
  <sheetData>
    <row r="1" spans="1:13" ht="30.75" customHeight="1" x14ac:dyDescent="0.2">
      <c r="A1" s="295" t="s">
        <v>393</v>
      </c>
      <c r="M1" s="196" t="s">
        <v>366</v>
      </c>
    </row>
    <row r="3" spans="1:13" ht="14" x14ac:dyDescent="0.3">
      <c r="B3" s="277"/>
    </row>
    <row r="8" spans="1:13" ht="20" x14ac:dyDescent="0.4">
      <c r="J8" s="251"/>
    </row>
    <row r="16" spans="1:13" ht="25" x14ac:dyDescent="0.5">
      <c r="J16" s="252"/>
    </row>
  </sheetData>
  <hyperlinks>
    <hyperlink ref="M1" location="Contents!A1" display="Contents page" xr:uid="{00000000-0004-0000-06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6"/>
  <sheetViews>
    <sheetView zoomScaleNormal="100" workbookViewId="0"/>
  </sheetViews>
  <sheetFormatPr defaultColWidth="9" defaultRowHeight="10" x14ac:dyDescent="0.2"/>
  <cols>
    <col min="1" max="13" width="9" style="108"/>
    <col min="14" max="14" width="16.19921875" style="108" customWidth="1"/>
    <col min="15" max="16384" width="9" style="108"/>
  </cols>
  <sheetData>
    <row r="1" spans="1:16" ht="35.25" customHeight="1" x14ac:dyDescent="0.2">
      <c r="A1" s="295" t="s">
        <v>394</v>
      </c>
      <c r="N1" s="196" t="s">
        <v>366</v>
      </c>
    </row>
    <row r="3" spans="1:16" ht="14" x14ac:dyDescent="0.3">
      <c r="B3" s="277"/>
    </row>
    <row r="6" spans="1:16" ht="20" x14ac:dyDescent="0.4">
      <c r="K6" s="251"/>
    </row>
    <row r="16" spans="1:16" ht="25" x14ac:dyDescent="0.5">
      <c r="P16" s="252"/>
    </row>
  </sheetData>
  <hyperlinks>
    <hyperlink ref="N1" location="Contents!A1" display="Contents page" xr:uid="{00000000-0004-0000-0700-000000000000}"/>
  </hyperlinks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272"/>
  <sheetViews>
    <sheetView zoomScale="120" zoomScaleNormal="120" workbookViewId="0"/>
  </sheetViews>
  <sheetFormatPr defaultColWidth="9" defaultRowHeight="10" x14ac:dyDescent="0.2"/>
  <cols>
    <col min="1" max="1" width="32.3984375" style="157" customWidth="1"/>
    <col min="2" max="2" width="11.19921875" style="157" customWidth="1"/>
    <col min="3" max="3" width="28.09765625" style="157" customWidth="1"/>
    <col min="4" max="4" width="12.69921875" style="157" customWidth="1"/>
    <col min="5" max="5" width="9" style="157"/>
    <col min="6" max="6" width="9" style="108"/>
    <col min="7" max="7" width="16.09765625" style="108" customWidth="1"/>
    <col min="8" max="8" width="9.69921875" style="108" customWidth="1"/>
    <col min="9" max="9" width="16.09765625" style="108" customWidth="1"/>
    <col min="10" max="11" width="9" style="108"/>
    <col min="12" max="12" width="11.19921875" style="108" customWidth="1"/>
    <col min="13" max="13" width="9.69921875" style="108" customWidth="1"/>
    <col min="14" max="14" width="18.8984375" style="108" customWidth="1"/>
    <col min="15" max="16" width="9" style="108"/>
    <col min="17" max="17" width="11.19921875" style="108" customWidth="1"/>
    <col min="18" max="18" width="9.69921875" style="108" customWidth="1"/>
    <col min="19" max="24" width="9" style="108"/>
    <col min="25" max="16384" width="9" style="157"/>
  </cols>
  <sheetData>
    <row r="1" spans="1:24" ht="21" customHeight="1" x14ac:dyDescent="0.2">
      <c r="A1" s="295" t="s">
        <v>395</v>
      </c>
      <c r="G1" s="207"/>
      <c r="H1" s="257"/>
      <c r="I1" s="207"/>
    </row>
    <row r="2" spans="1:24" x14ac:dyDescent="0.2">
      <c r="A2" s="168"/>
      <c r="B2" s="168"/>
      <c r="H2" s="257"/>
      <c r="I2" s="257"/>
    </row>
    <row r="3" spans="1:24" ht="21.75" customHeight="1" x14ac:dyDescent="0.35">
      <c r="A3" s="258" t="s">
        <v>358</v>
      </c>
      <c r="B3" s="258"/>
      <c r="C3" s="259" t="s">
        <v>359</v>
      </c>
      <c r="D3" s="176"/>
      <c r="L3" s="108" t="s">
        <v>453</v>
      </c>
      <c r="M3" s="260">
        <v>7</v>
      </c>
    </row>
    <row r="4" spans="1:24" ht="30" customHeight="1" x14ac:dyDescent="0.25">
      <c r="A4" s="110" t="s">
        <v>335</v>
      </c>
      <c r="C4" s="108"/>
      <c r="G4" s="110" t="s">
        <v>335</v>
      </c>
      <c r="H4" s="108" t="s">
        <v>451</v>
      </c>
      <c r="I4" s="108">
        <v>6</v>
      </c>
      <c r="K4" s="108" t="s">
        <v>452</v>
      </c>
      <c r="N4" s="110" t="s">
        <v>335</v>
      </c>
      <c r="O4" s="108" t="s">
        <v>451</v>
      </c>
      <c r="R4" s="108" t="s">
        <v>452</v>
      </c>
    </row>
    <row r="5" spans="1:24" ht="10.5" x14ac:dyDescent="0.25">
      <c r="A5" s="110" t="s">
        <v>15</v>
      </c>
      <c r="B5" s="108"/>
      <c r="C5" s="108"/>
      <c r="D5" s="108"/>
      <c r="G5" s="110" t="s">
        <v>15</v>
      </c>
      <c r="N5" s="110" t="s">
        <v>143</v>
      </c>
    </row>
    <row r="6" spans="1:24" x14ac:dyDescent="0.2">
      <c r="A6" s="134" t="s">
        <v>158</v>
      </c>
      <c r="B6" s="135">
        <v>565</v>
      </c>
      <c r="C6" s="108" t="s">
        <v>11</v>
      </c>
      <c r="D6" s="136">
        <v>290</v>
      </c>
      <c r="H6" s="108" t="str" cm="1">
        <f t="array" ref="H6:J14">_xlfn._xlws.SORT(_xlfn._xlws.FILTER('Table 4'!$B$45:$D$154,'Table 4'!$C$45:$C$154&gt;=LARGE('Table 4'!$C$45:$C$154,M3)),{2,1},{-1,1})</f>
        <v>Fitzroy</v>
      </c>
      <c r="I6" s="108">
        <v>565</v>
      </c>
      <c r="J6" s="108">
        <v>320</v>
      </c>
      <c r="K6" s="108" t="str" cm="1">
        <f t="array" ref="K6:M12">_xlfn._xlws.SORT(_xlfn._xlws.FILTER('Table 4'!$B$45:$D$154,'Table 4'!$C$45:$C$154&lt;=SMALL('Table 4'!$C$45:$C$154,M3)),{2,1},{1,1})</f>
        <v>Melton</v>
      </c>
      <c r="L6" s="108">
        <v>290</v>
      </c>
      <c r="M6" s="108">
        <v>104</v>
      </c>
      <c r="O6" s="108" t="str" cm="1">
        <f t="array" ref="O6:Q12">_xlfn._xlws.SORT(_xlfn._xlws.FILTER('Table 4'!$L$45:$N$80,'Table 4'!$M$45:$M$80&gt;=LARGE('Table 4'!$M$45:$M$80,M3)),{2,1},{-1,1})</f>
        <v>Torquay</v>
      </c>
      <c r="P6" s="108">
        <v>395</v>
      </c>
      <c r="Q6" s="108">
        <v>45</v>
      </c>
      <c r="R6" s="108" t="str" cm="1">
        <f t="array" ref="R6:T12">_xlfn._xlws.SORT(_xlfn._xlws.FILTER('Table 4'!$L$45:$N$80,'Table 4'!$M$45:$M$80&lt;=SMALL('Table 4'!$M$45:$M$80,M3)),{2,1},{1,1})</f>
        <v>Morwell</v>
      </c>
      <c r="S6" s="108">
        <v>200</v>
      </c>
      <c r="T6" s="108">
        <v>102</v>
      </c>
    </row>
    <row r="7" spans="1:24" x14ac:dyDescent="0.2">
      <c r="A7" s="134" t="s">
        <v>162</v>
      </c>
      <c r="B7" s="135">
        <v>550</v>
      </c>
      <c r="C7" s="108" t="s">
        <v>8</v>
      </c>
      <c r="D7" s="136">
        <v>295</v>
      </c>
      <c r="H7" s="108" t="str">
        <v>Port Melbourne</v>
      </c>
      <c r="I7" s="108">
        <v>550</v>
      </c>
      <c r="J7" s="108">
        <v>599</v>
      </c>
      <c r="K7" s="108" t="str">
        <v>Whittlesea</v>
      </c>
      <c r="L7" s="108">
        <v>295</v>
      </c>
      <c r="M7" s="108">
        <v>56</v>
      </c>
      <c r="O7" s="108" t="str">
        <v>Ocean Grove-Barwon Heads</v>
      </c>
      <c r="P7" s="108">
        <v>380</v>
      </c>
      <c r="Q7" s="108">
        <v>51</v>
      </c>
      <c r="R7" s="108" t="str">
        <v>Moe-Newborough</v>
      </c>
      <c r="S7" s="108">
        <v>215</v>
      </c>
      <c r="T7" s="108">
        <v>83</v>
      </c>
    </row>
    <row r="8" spans="1:24" x14ac:dyDescent="0.2">
      <c r="A8" s="134" t="s">
        <v>155</v>
      </c>
      <c r="B8" s="135">
        <v>520</v>
      </c>
      <c r="C8" s="108" t="s">
        <v>245</v>
      </c>
      <c r="D8" s="136">
        <v>310</v>
      </c>
      <c r="H8" s="108" t="str">
        <v>East Melbourne</v>
      </c>
      <c r="I8" s="108">
        <v>520</v>
      </c>
      <c r="J8" s="108">
        <v>225</v>
      </c>
      <c r="K8" s="108" t="str">
        <v>Dandenong</v>
      </c>
      <c r="L8" s="108">
        <v>310</v>
      </c>
      <c r="M8" s="108">
        <v>696</v>
      </c>
      <c r="O8" s="108" t="str">
        <v>Geelong-Newcomb</v>
      </c>
      <c r="P8" s="108">
        <v>360</v>
      </c>
      <c r="Q8" s="108">
        <v>360</v>
      </c>
      <c r="R8" s="108" t="str">
        <v>Hamilton</v>
      </c>
      <c r="S8" s="108">
        <v>235</v>
      </c>
      <c r="T8" s="108">
        <v>38</v>
      </c>
    </row>
    <row r="9" spans="1:24" s="163" customFormat="1" x14ac:dyDescent="0.2">
      <c r="A9" s="134" t="s">
        <v>189</v>
      </c>
      <c r="B9" s="135">
        <v>515</v>
      </c>
      <c r="C9" s="108" t="s">
        <v>249</v>
      </c>
      <c r="D9" s="136">
        <v>310</v>
      </c>
      <c r="G9" s="157"/>
      <c r="H9" s="157" t="str">
        <v>Brighton</v>
      </c>
      <c r="I9" s="157">
        <v>515</v>
      </c>
      <c r="J9" s="108">
        <v>351</v>
      </c>
      <c r="K9" s="108" t="str">
        <v>Pakenham</v>
      </c>
      <c r="L9" s="108">
        <v>310</v>
      </c>
      <c r="M9" s="108">
        <v>147</v>
      </c>
      <c r="N9" s="108"/>
      <c r="O9" s="157" t="str">
        <v>Newtown</v>
      </c>
      <c r="P9" s="157">
        <v>338</v>
      </c>
      <c r="Q9" s="108">
        <v>108</v>
      </c>
      <c r="R9" s="108" t="str">
        <v>Wangaratta</v>
      </c>
      <c r="S9" s="108">
        <v>240</v>
      </c>
      <c r="T9" s="108">
        <v>105</v>
      </c>
      <c r="U9" s="108"/>
      <c r="V9" s="108"/>
      <c r="W9" s="108"/>
      <c r="X9" s="108"/>
    </row>
    <row r="10" spans="1:24" x14ac:dyDescent="0.2">
      <c r="A10" s="134" t="s">
        <v>164</v>
      </c>
      <c r="B10" s="135">
        <v>495</v>
      </c>
      <c r="C10" s="108" t="s">
        <v>208</v>
      </c>
      <c r="D10" s="136">
        <v>315</v>
      </c>
      <c r="H10" s="108" t="str">
        <v>Richmond-Burnley</v>
      </c>
      <c r="I10" s="108">
        <v>495</v>
      </c>
      <c r="J10" s="108">
        <v>1081</v>
      </c>
      <c r="K10" s="108" t="str">
        <v>Werribee-Hoppers Crossing</v>
      </c>
      <c r="L10" s="108">
        <v>315</v>
      </c>
      <c r="M10" s="108">
        <v>642</v>
      </c>
      <c r="O10" s="108" t="str">
        <v>Belmont-Grovedale</v>
      </c>
      <c r="P10" s="108">
        <v>330</v>
      </c>
      <c r="Q10" s="108">
        <v>318</v>
      </c>
      <c r="R10" s="108" t="str">
        <v>Mildura</v>
      </c>
      <c r="S10" s="108">
        <v>245</v>
      </c>
      <c r="T10" s="108">
        <v>189</v>
      </c>
    </row>
    <row r="11" spans="1:24" x14ac:dyDescent="0.2">
      <c r="A11" s="134" t="s">
        <v>195</v>
      </c>
      <c r="B11" s="135">
        <v>485</v>
      </c>
      <c r="C11" s="108" t="s">
        <v>206</v>
      </c>
      <c r="D11" s="136">
        <v>320</v>
      </c>
      <c r="H11" s="108" t="str">
        <v>Hampton-Beaumaris</v>
      </c>
      <c r="I11" s="108">
        <v>485</v>
      </c>
      <c r="J11" s="108">
        <v>394</v>
      </c>
      <c r="K11" s="108" t="str">
        <v>Sunshine</v>
      </c>
      <c r="L11" s="108">
        <v>320</v>
      </c>
      <c r="M11" s="108">
        <v>249</v>
      </c>
      <c r="O11" s="108" t="str">
        <v>North Geelong</v>
      </c>
      <c r="P11" s="108">
        <v>330</v>
      </c>
      <c r="Q11" s="108">
        <v>104</v>
      </c>
      <c r="R11" s="108" t="str">
        <v>Horsham</v>
      </c>
      <c r="S11" s="108">
        <v>250</v>
      </c>
      <c r="T11" s="108">
        <v>129</v>
      </c>
    </row>
    <row r="12" spans="1:24" x14ac:dyDescent="0.2">
      <c r="A12" s="108"/>
      <c r="B12" s="248"/>
      <c r="C12" s="108"/>
      <c r="D12" s="136"/>
      <c r="H12" s="108" t="str">
        <v>Collingwood-Abbotsford</v>
      </c>
      <c r="I12" s="108">
        <v>480</v>
      </c>
      <c r="J12" s="108">
        <v>996</v>
      </c>
      <c r="K12" s="108" t="str">
        <v>St Albans-Deer Park</v>
      </c>
      <c r="L12" s="108">
        <v>325</v>
      </c>
      <c r="M12" s="108">
        <v>291</v>
      </c>
      <c r="O12" s="108" t="str">
        <v>Lara</v>
      </c>
      <c r="P12" s="108">
        <v>325</v>
      </c>
      <c r="Q12" s="108">
        <v>51</v>
      </c>
      <c r="R12" s="108" t="str">
        <v>Shepparton</v>
      </c>
      <c r="S12" s="108">
        <v>250</v>
      </c>
      <c r="T12" s="108">
        <v>291</v>
      </c>
    </row>
    <row r="13" spans="1:24" ht="10.5" x14ac:dyDescent="0.25">
      <c r="A13" s="110" t="s">
        <v>142</v>
      </c>
      <c r="B13" s="12"/>
      <c r="C13" s="12"/>
      <c r="D13" s="135"/>
      <c r="H13" s="108" t="str">
        <v>Elsternwick</v>
      </c>
      <c r="I13" s="108">
        <v>480</v>
      </c>
      <c r="J13" s="108">
        <v>406</v>
      </c>
    </row>
    <row r="14" spans="1:24" x14ac:dyDescent="0.2">
      <c r="A14" s="134" t="s">
        <v>281</v>
      </c>
      <c r="B14" s="135">
        <v>395</v>
      </c>
      <c r="C14" s="108" t="s">
        <v>275</v>
      </c>
      <c r="D14" s="136">
        <v>200</v>
      </c>
      <c r="H14" s="108" t="str">
        <v>South Yarra</v>
      </c>
      <c r="I14" s="108">
        <v>480</v>
      </c>
      <c r="J14" s="108">
        <v>1858</v>
      </c>
    </row>
    <row r="15" spans="1:24" x14ac:dyDescent="0.2">
      <c r="A15" s="134" t="s">
        <v>276</v>
      </c>
      <c r="B15" s="135">
        <v>380</v>
      </c>
      <c r="C15" s="108" t="s">
        <v>274</v>
      </c>
      <c r="D15" s="136">
        <v>215</v>
      </c>
    </row>
    <row r="16" spans="1:24" x14ac:dyDescent="0.2">
      <c r="A16" s="134" t="s">
        <v>372</v>
      </c>
      <c r="B16" s="135">
        <v>360</v>
      </c>
      <c r="C16" s="108" t="s">
        <v>273</v>
      </c>
      <c r="D16" s="136">
        <v>235</v>
      </c>
    </row>
    <row r="17" spans="1:20" x14ac:dyDescent="0.2">
      <c r="A17" s="134" t="s">
        <v>260</v>
      </c>
      <c r="B17" s="135">
        <v>338</v>
      </c>
      <c r="C17" s="108" t="s">
        <v>4</v>
      </c>
      <c r="D17" s="136">
        <v>240</v>
      </c>
    </row>
    <row r="18" spans="1:20" x14ac:dyDescent="0.2">
      <c r="A18" s="134" t="s">
        <v>256</v>
      </c>
      <c r="B18" s="135">
        <v>330</v>
      </c>
      <c r="C18" s="108" t="s">
        <v>2</v>
      </c>
      <c r="D18" s="136">
        <v>245</v>
      </c>
    </row>
    <row r="19" spans="1:20" x14ac:dyDescent="0.2">
      <c r="A19" s="134" t="s">
        <v>261</v>
      </c>
      <c r="B19" s="135">
        <v>330</v>
      </c>
      <c r="C19" s="108" t="s">
        <v>1</v>
      </c>
      <c r="D19" s="136">
        <v>250</v>
      </c>
    </row>
    <row r="20" spans="1:20" x14ac:dyDescent="0.2">
      <c r="A20" s="134" t="s">
        <v>259</v>
      </c>
      <c r="B20" s="135">
        <v>325</v>
      </c>
      <c r="C20" s="108" t="s">
        <v>280</v>
      </c>
      <c r="D20" s="136">
        <v>250</v>
      </c>
    </row>
    <row r="21" spans="1:20" ht="30" customHeight="1" x14ac:dyDescent="0.25">
      <c r="A21" s="110"/>
      <c r="B21" s="135"/>
      <c r="C21" s="248"/>
      <c r="D21" s="135"/>
      <c r="G21" s="108" t="s">
        <v>57</v>
      </c>
      <c r="H21" s="108" t="s">
        <v>451</v>
      </c>
      <c r="K21" s="108" t="s">
        <v>452</v>
      </c>
      <c r="O21" s="108" t="s">
        <v>451</v>
      </c>
      <c r="R21" s="108" t="s">
        <v>452</v>
      </c>
    </row>
    <row r="22" spans="1:20" ht="10.5" x14ac:dyDescent="0.25">
      <c r="A22" s="110" t="s">
        <v>15</v>
      </c>
      <c r="B22" s="135"/>
      <c r="C22" s="248"/>
      <c r="D22" s="135"/>
      <c r="O22" s="108" t="str" cm="1">
        <f t="array" ref="O22:Q29">_xlfn._xlws.SORT(_xlfn._xlws.FILTER('Table 4'!$Q$45:$S$80,'Table 4'!$R$45:$R$80&gt;=LARGE('Table 4'!$R$45:$R$80,M3)),{2,1},{-1,1})</f>
        <v>Torquay</v>
      </c>
      <c r="P22" s="108">
        <v>500</v>
      </c>
      <c r="Q22" s="108">
        <v>204</v>
      </c>
      <c r="R22" s="108" t="str" cm="1">
        <f t="array" ref="R22:T29">_xlfn._xlws.SORT(_xlfn._xlws.FILTER('Table 4'!$Q$45:$S$80,'Table 4'!$R$45:$R$80&lt;=SMALL('Table 4'!$R$45:$R$80,M3)),{2,1},{1,1})</f>
        <v>Morwell</v>
      </c>
      <c r="S22" s="108">
        <v>260</v>
      </c>
      <c r="T22" s="108">
        <v>211</v>
      </c>
    </row>
    <row r="23" spans="1:20" x14ac:dyDescent="0.2">
      <c r="A23" s="134" t="s">
        <v>155</v>
      </c>
      <c r="B23" s="135">
        <v>1025</v>
      </c>
      <c r="C23" s="108" t="s">
        <v>11</v>
      </c>
      <c r="D23" s="136">
        <v>330</v>
      </c>
      <c r="H23" s="108" t="str" cm="1">
        <f t="array" ref="H23:J29">_xlfn._xlws.SORT(_xlfn._xlws.FILTER('Table 4'!$G$45:$I$153,'Table 4'!$H$45:$H$153&gt;=LARGE('Table 4'!$H$45:$H$153,M3)),{2,1},{-1,1})</f>
        <v>East Melbourne</v>
      </c>
      <c r="I23" s="108">
        <v>1025</v>
      </c>
      <c r="J23" s="108">
        <v>14</v>
      </c>
      <c r="K23" s="108" t="str" cm="1">
        <f t="array" ref="K23:M32">_xlfn._xlws.SORT(_xlfn._xlws.FILTER('Table 4'!$G$45:$I$153,'Table 4'!$H$45:$H$153&lt;=SMALL('Table 4'!$H$45:$H$153,M3)),{2,1},{1,1})</f>
        <v>Melton</v>
      </c>
      <c r="L23" s="108">
        <v>330</v>
      </c>
      <c r="M23" s="108">
        <v>995</v>
      </c>
      <c r="O23" s="108" t="str">
        <v>Newtown</v>
      </c>
      <c r="P23" s="108">
        <v>435</v>
      </c>
      <c r="Q23" s="108">
        <v>143</v>
      </c>
      <c r="R23" s="108" t="str">
        <v>Moe-Newborough</v>
      </c>
      <c r="S23" s="108">
        <v>280</v>
      </c>
      <c r="T23" s="108">
        <v>169</v>
      </c>
    </row>
    <row r="24" spans="1:20" x14ac:dyDescent="0.2">
      <c r="A24" s="134" t="s">
        <v>169</v>
      </c>
      <c r="B24" s="135">
        <v>990</v>
      </c>
      <c r="C24" s="108" t="s">
        <v>205</v>
      </c>
      <c r="D24" s="136">
        <v>350</v>
      </c>
      <c r="E24" s="108"/>
      <c r="H24" s="108" t="str">
        <v>Toorak</v>
      </c>
      <c r="I24" s="108">
        <v>990</v>
      </c>
      <c r="J24" s="108">
        <v>65</v>
      </c>
      <c r="K24" s="108" t="str">
        <v>St Albans-Deer Park</v>
      </c>
      <c r="L24" s="108">
        <v>350</v>
      </c>
      <c r="M24" s="108">
        <v>654</v>
      </c>
      <c r="O24" s="108" t="str">
        <v>Ocean Grove-Barwon Heads</v>
      </c>
      <c r="P24" s="108">
        <v>435</v>
      </c>
      <c r="Q24" s="108">
        <v>197</v>
      </c>
      <c r="R24" s="108" t="str">
        <v>Hamilton</v>
      </c>
      <c r="S24" s="108">
        <v>300</v>
      </c>
      <c r="T24" s="108">
        <v>122</v>
      </c>
    </row>
    <row r="25" spans="1:20" x14ac:dyDescent="0.2">
      <c r="A25" s="134" t="s">
        <v>148</v>
      </c>
      <c r="B25" s="135">
        <v>885</v>
      </c>
      <c r="C25" s="108" t="s">
        <v>208</v>
      </c>
      <c r="D25" s="136">
        <v>350</v>
      </c>
      <c r="E25" s="108"/>
      <c r="H25" s="108" t="str">
        <v>Albert Park-Middle Park-West St Kilda</v>
      </c>
      <c r="I25" s="108">
        <v>885</v>
      </c>
      <c r="J25" s="108">
        <v>108</v>
      </c>
      <c r="K25" s="108" t="str">
        <v>Werribee-Hoppers Crossing</v>
      </c>
      <c r="L25" s="108">
        <v>350</v>
      </c>
      <c r="M25" s="108">
        <v>2747</v>
      </c>
      <c r="O25" s="108" t="str">
        <v>Belmont-Grovedale</v>
      </c>
      <c r="P25" s="108">
        <v>400</v>
      </c>
      <c r="Q25" s="108">
        <v>703</v>
      </c>
      <c r="R25" s="108" t="str">
        <v>Horsham</v>
      </c>
      <c r="S25" s="108">
        <v>300</v>
      </c>
      <c r="T25" s="108">
        <v>261</v>
      </c>
    </row>
    <row r="26" spans="1:20" x14ac:dyDescent="0.2">
      <c r="A26" s="134" t="s">
        <v>189</v>
      </c>
      <c r="B26" s="135">
        <v>871</v>
      </c>
      <c r="C26" s="108" t="s">
        <v>249</v>
      </c>
      <c r="D26" s="136">
        <v>360</v>
      </c>
      <c r="E26" s="108"/>
      <c r="H26" s="108" t="str">
        <v>Brighton</v>
      </c>
      <c r="I26" s="108">
        <v>871</v>
      </c>
      <c r="J26" s="108">
        <v>132</v>
      </c>
      <c r="K26" s="108" t="str">
        <v>Pakenham</v>
      </c>
      <c r="L26" s="108">
        <v>360</v>
      </c>
      <c r="M26" s="108">
        <v>811</v>
      </c>
      <c r="O26" s="108" t="str">
        <v>Herne Hill-Geelong West</v>
      </c>
      <c r="P26" s="108">
        <v>400</v>
      </c>
      <c r="Q26" s="108">
        <v>227</v>
      </c>
      <c r="R26" s="108" t="str">
        <v>Corio</v>
      </c>
      <c r="S26" s="108">
        <v>310</v>
      </c>
      <c r="T26" s="108">
        <v>430</v>
      </c>
    </row>
    <row r="27" spans="1:20" x14ac:dyDescent="0.2">
      <c r="A27" s="134" t="s">
        <v>149</v>
      </c>
      <c r="B27" s="135">
        <v>860</v>
      </c>
      <c r="C27" s="108" t="s">
        <v>206</v>
      </c>
      <c r="D27" s="136">
        <v>360</v>
      </c>
      <c r="E27" s="108"/>
      <c r="H27" s="108" t="str">
        <v>Armadale</v>
      </c>
      <c r="I27" s="108">
        <v>860</v>
      </c>
      <c r="J27" s="108">
        <v>52</v>
      </c>
      <c r="K27" s="108" t="str">
        <v>Sunshine</v>
      </c>
      <c r="L27" s="108">
        <v>360</v>
      </c>
      <c r="M27" s="108">
        <v>423</v>
      </c>
      <c r="O27" s="108" t="str">
        <v>Lara</v>
      </c>
      <c r="P27" s="108">
        <v>388</v>
      </c>
      <c r="Q27" s="108">
        <v>138</v>
      </c>
      <c r="R27" s="108" t="str">
        <v>Sebastopol-Delacombe</v>
      </c>
      <c r="S27" s="108">
        <v>320</v>
      </c>
      <c r="T27" s="108">
        <v>341</v>
      </c>
    </row>
    <row r="28" spans="1:20" x14ac:dyDescent="0.2">
      <c r="A28" s="134" t="s">
        <v>157</v>
      </c>
      <c r="B28" s="135">
        <v>850</v>
      </c>
      <c r="C28" s="108"/>
      <c r="D28" s="136"/>
      <c r="E28" s="108"/>
      <c r="H28" s="108" t="str">
        <v>Elwood</v>
      </c>
      <c r="I28" s="108">
        <v>850</v>
      </c>
      <c r="J28" s="108">
        <v>71</v>
      </c>
      <c r="K28" s="108" t="str">
        <v>Broadmeadows-Roxburgh Park</v>
      </c>
      <c r="L28" s="108">
        <v>370</v>
      </c>
      <c r="M28" s="108">
        <v>624</v>
      </c>
      <c r="O28" s="108" t="str">
        <v>North Geelong</v>
      </c>
      <c r="P28" s="108">
        <v>380</v>
      </c>
      <c r="Q28" s="108">
        <v>337</v>
      </c>
      <c r="R28" s="108" t="str">
        <v>Seymour</v>
      </c>
      <c r="S28" s="108">
        <v>320</v>
      </c>
      <c r="T28" s="108">
        <v>96</v>
      </c>
    </row>
    <row r="29" spans="1:20" x14ac:dyDescent="0.2">
      <c r="A29" s="108" t="s">
        <v>166</v>
      </c>
      <c r="B29" s="108">
        <v>850</v>
      </c>
      <c r="C29" s="108"/>
      <c r="D29" s="135"/>
      <c r="E29" s="108"/>
      <c r="F29" s="14"/>
      <c r="H29" s="108" t="str">
        <v>South Yarra</v>
      </c>
      <c r="I29" s="108">
        <v>850</v>
      </c>
      <c r="J29" s="108">
        <v>118</v>
      </c>
      <c r="K29" s="108" t="str">
        <v>Dandenong North-Endeavour Hills</v>
      </c>
      <c r="L29" s="108">
        <v>370</v>
      </c>
      <c r="M29" s="108">
        <v>512</v>
      </c>
      <c r="O29" s="108" t="str">
        <v>Warrnambool</v>
      </c>
      <c r="P29" s="108">
        <v>380</v>
      </c>
      <c r="Q29" s="108">
        <v>301</v>
      </c>
      <c r="R29" s="108" t="str">
        <v>Shepparton</v>
      </c>
      <c r="S29" s="108">
        <v>320</v>
      </c>
      <c r="T29" s="108">
        <v>593</v>
      </c>
    </row>
    <row r="30" spans="1:20" x14ac:dyDescent="0.2">
      <c r="B30" s="135"/>
      <c r="C30" s="248"/>
      <c r="D30" s="135"/>
      <c r="K30" s="108" t="str">
        <v>Narre Warren-Hampton Park</v>
      </c>
      <c r="L30" s="108">
        <v>370</v>
      </c>
      <c r="M30" s="108">
        <v>952</v>
      </c>
    </row>
    <row r="31" spans="1:20" x14ac:dyDescent="0.2">
      <c r="B31" s="135"/>
      <c r="C31" s="248"/>
      <c r="D31" s="135"/>
      <c r="K31" s="108" t="str">
        <v>Sunbury</v>
      </c>
      <c r="L31" s="108">
        <v>370</v>
      </c>
      <c r="M31" s="108">
        <v>336</v>
      </c>
    </row>
    <row r="32" spans="1:20" ht="10.5" x14ac:dyDescent="0.25">
      <c r="A32" s="110" t="s">
        <v>143</v>
      </c>
      <c r="B32" s="135"/>
      <c r="C32" s="248"/>
      <c r="D32" s="135"/>
      <c r="K32" s="108" t="str">
        <v>Thomastown-Lalor</v>
      </c>
      <c r="L32" s="108">
        <v>370</v>
      </c>
      <c r="M32" s="108">
        <v>452</v>
      </c>
    </row>
    <row r="33" spans="1:19" x14ac:dyDescent="0.2">
      <c r="A33" s="134" t="s">
        <v>281</v>
      </c>
      <c r="B33" s="135">
        <v>500</v>
      </c>
      <c r="C33" s="108" t="s">
        <v>275</v>
      </c>
      <c r="D33" s="136">
        <v>260</v>
      </c>
    </row>
    <row r="34" spans="1:19" x14ac:dyDescent="0.2">
      <c r="A34" s="134" t="s">
        <v>260</v>
      </c>
      <c r="B34" s="135">
        <v>435</v>
      </c>
      <c r="C34" s="108" t="s">
        <v>274</v>
      </c>
      <c r="D34" s="136">
        <v>280</v>
      </c>
    </row>
    <row r="35" spans="1:19" x14ac:dyDescent="0.2">
      <c r="A35" s="134" t="s">
        <v>276</v>
      </c>
      <c r="B35" s="135">
        <v>435</v>
      </c>
      <c r="C35" s="108" t="s">
        <v>273</v>
      </c>
      <c r="D35" s="136">
        <v>300</v>
      </c>
    </row>
    <row r="36" spans="1:19" x14ac:dyDescent="0.2">
      <c r="A36" s="134" t="s">
        <v>256</v>
      </c>
      <c r="B36" s="136">
        <v>400</v>
      </c>
      <c r="C36" s="108" t="s">
        <v>1</v>
      </c>
      <c r="D36" s="136">
        <v>300</v>
      </c>
    </row>
    <row r="37" spans="1:19" x14ac:dyDescent="0.2">
      <c r="A37" s="134" t="s">
        <v>258</v>
      </c>
      <c r="B37" s="136">
        <v>400</v>
      </c>
      <c r="C37" s="108" t="s">
        <v>257</v>
      </c>
      <c r="D37" s="136">
        <v>310</v>
      </c>
      <c r="E37" s="108"/>
    </row>
    <row r="38" spans="1:19" x14ac:dyDescent="0.2">
      <c r="A38" s="134" t="s">
        <v>259</v>
      </c>
      <c r="B38" s="136">
        <v>388</v>
      </c>
      <c r="C38" s="108" t="s">
        <v>263</v>
      </c>
      <c r="D38" s="136">
        <v>320</v>
      </c>
    </row>
    <row r="39" spans="1:19" x14ac:dyDescent="0.2">
      <c r="A39" s="134" t="s">
        <v>261</v>
      </c>
      <c r="B39" s="136">
        <v>380</v>
      </c>
      <c r="C39" s="108" t="s">
        <v>279</v>
      </c>
      <c r="D39" s="136">
        <v>320</v>
      </c>
    </row>
    <row r="40" spans="1:19" x14ac:dyDescent="0.2">
      <c r="A40" s="157" t="s">
        <v>5</v>
      </c>
      <c r="B40" s="136">
        <v>380</v>
      </c>
      <c r="C40" s="157" t="s">
        <v>280</v>
      </c>
      <c r="D40" s="136">
        <v>320</v>
      </c>
    </row>
    <row r="41" spans="1:19" x14ac:dyDescent="0.2">
      <c r="E41" s="108"/>
    </row>
    <row r="42" spans="1:19" x14ac:dyDescent="0.2">
      <c r="A42" s="108" t="s">
        <v>462</v>
      </c>
      <c r="B42" s="108"/>
      <c r="C42" s="108"/>
      <c r="D42" s="108"/>
      <c r="E42" s="108"/>
      <c r="F42" s="108" t="s">
        <v>463</v>
      </c>
      <c r="K42" s="108" t="s">
        <v>464</v>
      </c>
      <c r="P42" s="108" t="s">
        <v>465</v>
      </c>
    </row>
    <row r="43" spans="1:19" x14ac:dyDescent="0.2">
      <c r="A43" s="108"/>
      <c r="B43" s="108"/>
      <c r="C43" s="108" t="s">
        <v>32</v>
      </c>
      <c r="D43" s="108"/>
      <c r="E43" s="108"/>
      <c r="H43" s="108" t="s">
        <v>35</v>
      </c>
      <c r="M43" s="108" t="s">
        <v>32</v>
      </c>
      <c r="R43" s="108" t="s">
        <v>35</v>
      </c>
    </row>
    <row r="44" spans="1:19" ht="11" thickBot="1" x14ac:dyDescent="0.3">
      <c r="A44" s="108"/>
      <c r="B44" s="261"/>
      <c r="C44" s="262" t="s">
        <v>13</v>
      </c>
      <c r="D44" s="262" t="s">
        <v>39</v>
      </c>
      <c r="E44" s="108"/>
      <c r="G44" s="261"/>
      <c r="H44" s="262" t="s">
        <v>13</v>
      </c>
      <c r="I44" s="262" t="s">
        <v>39</v>
      </c>
      <c r="L44" s="261"/>
      <c r="M44" s="262" t="s">
        <v>13</v>
      </c>
      <c r="N44" s="262" t="s">
        <v>39</v>
      </c>
      <c r="Q44" s="261"/>
      <c r="R44" s="262" t="s">
        <v>13</v>
      </c>
      <c r="S44" s="262" t="s">
        <v>39</v>
      </c>
    </row>
    <row r="45" spans="1:19" ht="10.5" thickTop="1" x14ac:dyDescent="0.2">
      <c r="A45" s="157" t="s">
        <v>147</v>
      </c>
      <c r="B45" s="263" t="s">
        <v>148</v>
      </c>
      <c r="C45" s="264">
        <v>460</v>
      </c>
      <c r="D45" s="264">
        <v>225</v>
      </c>
      <c r="E45" s="108"/>
      <c r="F45" s="108" t="s">
        <v>147</v>
      </c>
      <c r="G45" s="263" t="s">
        <v>148</v>
      </c>
      <c r="H45" s="265">
        <v>885</v>
      </c>
      <c r="I45" s="264">
        <v>108</v>
      </c>
      <c r="K45" s="108" t="s">
        <v>435</v>
      </c>
      <c r="L45" s="263" t="s">
        <v>270</v>
      </c>
      <c r="M45" s="264">
        <v>270</v>
      </c>
      <c r="N45" s="264">
        <v>79</v>
      </c>
      <c r="P45" s="108" t="s">
        <v>435</v>
      </c>
      <c r="Q45" s="263" t="s">
        <v>270</v>
      </c>
      <c r="R45" s="264">
        <v>330</v>
      </c>
      <c r="S45" s="264">
        <v>171</v>
      </c>
    </row>
    <row r="46" spans="1:19" x14ac:dyDescent="0.2">
      <c r="A46" s="108"/>
      <c r="B46" s="266" t="s">
        <v>201</v>
      </c>
      <c r="C46" s="267">
        <v>350</v>
      </c>
      <c r="D46" s="267">
        <v>593</v>
      </c>
      <c r="E46" s="108"/>
      <c r="G46" s="266" t="s">
        <v>201</v>
      </c>
      <c r="H46" s="267">
        <v>380</v>
      </c>
      <c r="I46" s="267">
        <v>1343</v>
      </c>
      <c r="L46" s="266" t="s">
        <v>0</v>
      </c>
      <c r="M46" s="267">
        <v>270</v>
      </c>
      <c r="N46" s="267">
        <v>195</v>
      </c>
      <c r="Q46" s="266" t="s">
        <v>0</v>
      </c>
      <c r="R46" s="267">
        <v>330</v>
      </c>
      <c r="S46" s="267">
        <v>751</v>
      </c>
    </row>
    <row r="47" spans="1:19" x14ac:dyDescent="0.2">
      <c r="A47" s="108"/>
      <c r="B47" s="268" t="s">
        <v>149</v>
      </c>
      <c r="C47" s="269">
        <v>450</v>
      </c>
      <c r="D47" s="269">
        <v>365</v>
      </c>
      <c r="E47" s="108"/>
      <c r="G47" s="268" t="s">
        <v>149</v>
      </c>
      <c r="H47" s="269">
        <v>860</v>
      </c>
      <c r="I47" s="269">
        <v>52</v>
      </c>
      <c r="L47" s="268" t="s">
        <v>256</v>
      </c>
      <c r="M47" s="269">
        <v>330</v>
      </c>
      <c r="N47" s="269">
        <v>318</v>
      </c>
      <c r="Q47" s="268" t="s">
        <v>256</v>
      </c>
      <c r="R47" s="269">
        <v>400</v>
      </c>
      <c r="S47" s="269">
        <v>703</v>
      </c>
    </row>
    <row r="48" spans="1:19" x14ac:dyDescent="0.2">
      <c r="A48" s="108"/>
      <c r="B48" s="266" t="s">
        <v>187</v>
      </c>
      <c r="C48" s="267">
        <v>395</v>
      </c>
      <c r="D48" s="267">
        <v>474</v>
      </c>
      <c r="E48" s="108"/>
      <c r="G48" s="266" t="s">
        <v>187</v>
      </c>
      <c r="H48" s="267">
        <v>495</v>
      </c>
      <c r="I48" s="267">
        <v>251</v>
      </c>
      <c r="L48" s="266" t="s">
        <v>70</v>
      </c>
      <c r="M48" s="267">
        <v>260</v>
      </c>
      <c r="N48" s="267">
        <v>90</v>
      </c>
      <c r="Q48" s="266" t="s">
        <v>70</v>
      </c>
      <c r="R48" s="267">
        <v>350</v>
      </c>
      <c r="S48" s="267">
        <v>111</v>
      </c>
    </row>
    <row r="49" spans="1:19" x14ac:dyDescent="0.2">
      <c r="A49" s="108"/>
      <c r="B49" s="268" t="s">
        <v>170</v>
      </c>
      <c r="C49" s="269">
        <v>400</v>
      </c>
      <c r="D49" s="269">
        <v>266</v>
      </c>
      <c r="E49" s="108"/>
      <c r="G49" s="268" t="s">
        <v>170</v>
      </c>
      <c r="H49" s="269">
        <v>570</v>
      </c>
      <c r="I49" s="269">
        <v>186</v>
      </c>
      <c r="L49" s="268" t="s">
        <v>265</v>
      </c>
      <c r="M49" s="269">
        <v>290</v>
      </c>
      <c r="N49" s="269">
        <v>81</v>
      </c>
      <c r="Q49" s="268" t="s">
        <v>265</v>
      </c>
      <c r="R49" s="269">
        <v>350</v>
      </c>
      <c r="S49" s="269">
        <v>169</v>
      </c>
    </row>
    <row r="50" spans="1:19" x14ac:dyDescent="0.2">
      <c r="A50" s="108"/>
      <c r="B50" s="266" t="s">
        <v>236</v>
      </c>
      <c r="C50" s="267">
        <v>360</v>
      </c>
      <c r="D50" s="267">
        <v>191</v>
      </c>
      <c r="E50" s="108"/>
      <c r="G50" s="266" t="s">
        <v>236</v>
      </c>
      <c r="H50" s="267">
        <v>400</v>
      </c>
      <c r="I50" s="267">
        <v>159</v>
      </c>
      <c r="L50" s="266" t="s">
        <v>271</v>
      </c>
      <c r="M50" s="267">
        <v>310</v>
      </c>
      <c r="N50" s="267">
        <v>29</v>
      </c>
      <c r="Q50" s="266" t="s">
        <v>271</v>
      </c>
      <c r="R50" s="267">
        <v>375</v>
      </c>
      <c r="S50" s="267">
        <v>96</v>
      </c>
    </row>
    <row r="51" spans="1:19" x14ac:dyDescent="0.2">
      <c r="A51" s="108"/>
      <c r="B51" s="268" t="s">
        <v>188</v>
      </c>
      <c r="C51" s="269">
        <v>420</v>
      </c>
      <c r="D51" s="269">
        <v>766</v>
      </c>
      <c r="E51" s="108"/>
      <c r="G51" s="268" t="s">
        <v>188</v>
      </c>
      <c r="H51" s="269">
        <v>550</v>
      </c>
      <c r="I51" s="269">
        <v>390</v>
      </c>
      <c r="L51" s="268" t="s">
        <v>257</v>
      </c>
      <c r="M51" s="269">
        <v>290</v>
      </c>
      <c r="N51" s="269">
        <v>82</v>
      </c>
      <c r="Q51" s="268" t="s">
        <v>257</v>
      </c>
      <c r="R51" s="269">
        <v>310</v>
      </c>
      <c r="S51" s="269">
        <v>430</v>
      </c>
    </row>
    <row r="52" spans="1:19" x14ac:dyDescent="0.2">
      <c r="A52" s="108"/>
      <c r="B52" s="266" t="s">
        <v>243</v>
      </c>
      <c r="C52" s="267">
        <v>335</v>
      </c>
      <c r="D52" s="267">
        <v>78</v>
      </c>
      <c r="E52" s="108"/>
      <c r="G52" s="266" t="s">
        <v>243</v>
      </c>
      <c r="H52" s="267">
        <v>380</v>
      </c>
      <c r="I52" s="267">
        <v>627</v>
      </c>
      <c r="L52" s="266" t="s">
        <v>272</v>
      </c>
      <c r="M52" s="267">
        <v>283</v>
      </c>
      <c r="N52" s="267">
        <v>82</v>
      </c>
      <c r="Q52" s="266" t="s">
        <v>272</v>
      </c>
      <c r="R52" s="267">
        <v>360</v>
      </c>
      <c r="S52" s="267">
        <v>167</v>
      </c>
    </row>
    <row r="53" spans="1:19" x14ac:dyDescent="0.2">
      <c r="A53" s="108"/>
      <c r="B53" s="268" t="s">
        <v>171</v>
      </c>
      <c r="C53" s="269">
        <v>400</v>
      </c>
      <c r="D53" s="269">
        <v>205</v>
      </c>
      <c r="E53" s="108"/>
      <c r="G53" s="268" t="s">
        <v>171</v>
      </c>
      <c r="H53" s="269">
        <v>448</v>
      </c>
      <c r="I53" s="269">
        <v>234</v>
      </c>
      <c r="L53" s="268" t="s">
        <v>266</v>
      </c>
      <c r="M53" s="269">
        <v>270</v>
      </c>
      <c r="N53" s="269">
        <v>212</v>
      </c>
      <c r="Q53" s="268" t="s">
        <v>266</v>
      </c>
      <c r="R53" s="269">
        <v>350</v>
      </c>
      <c r="S53" s="269">
        <v>337</v>
      </c>
    </row>
    <row r="54" spans="1:19" x14ac:dyDescent="0.2">
      <c r="A54" s="108"/>
      <c r="B54" s="266" t="s">
        <v>237</v>
      </c>
      <c r="C54" s="267">
        <v>370</v>
      </c>
      <c r="D54" s="267">
        <v>197</v>
      </c>
      <c r="E54" s="108"/>
      <c r="G54" s="266" t="s">
        <v>237</v>
      </c>
      <c r="H54" s="267">
        <v>400</v>
      </c>
      <c r="I54" s="267">
        <v>214</v>
      </c>
      <c r="L54" s="266" t="s">
        <v>372</v>
      </c>
      <c r="M54" s="267">
        <v>360</v>
      </c>
      <c r="N54" s="267">
        <v>360</v>
      </c>
      <c r="Q54" s="266" t="s">
        <v>372</v>
      </c>
      <c r="R54" s="267">
        <v>360</v>
      </c>
      <c r="S54" s="267">
        <v>394</v>
      </c>
    </row>
    <row r="55" spans="1:19" x14ac:dyDescent="0.2">
      <c r="A55" s="108"/>
      <c r="B55" s="268" t="s">
        <v>172</v>
      </c>
      <c r="C55" s="269">
        <v>400</v>
      </c>
      <c r="D55" s="269">
        <v>1134</v>
      </c>
      <c r="E55" s="108"/>
      <c r="G55" s="268" t="s">
        <v>172</v>
      </c>
      <c r="H55" s="269">
        <v>460</v>
      </c>
      <c r="I55" s="269">
        <v>253</v>
      </c>
      <c r="L55" s="268" t="s">
        <v>267</v>
      </c>
      <c r="M55" s="269">
        <v>275</v>
      </c>
      <c r="N55" s="269">
        <v>83</v>
      </c>
      <c r="Q55" s="268" t="s">
        <v>267</v>
      </c>
      <c r="R55" s="269">
        <v>350</v>
      </c>
      <c r="S55" s="269">
        <v>270</v>
      </c>
    </row>
    <row r="56" spans="1:19" x14ac:dyDescent="0.2">
      <c r="A56" s="108"/>
      <c r="B56" s="266" t="s">
        <v>189</v>
      </c>
      <c r="C56" s="267">
        <v>515</v>
      </c>
      <c r="D56" s="267">
        <v>351</v>
      </c>
      <c r="E56" s="108"/>
      <c r="G56" s="266" t="s">
        <v>189</v>
      </c>
      <c r="H56" s="267">
        <v>871</v>
      </c>
      <c r="I56" s="267">
        <v>132</v>
      </c>
      <c r="L56" s="266" t="s">
        <v>273</v>
      </c>
      <c r="M56" s="267">
        <v>235</v>
      </c>
      <c r="N56" s="267">
        <v>38</v>
      </c>
      <c r="Q56" s="266" t="s">
        <v>273</v>
      </c>
      <c r="R56" s="267">
        <v>300</v>
      </c>
      <c r="S56" s="267">
        <v>122</v>
      </c>
    </row>
    <row r="57" spans="1:19" x14ac:dyDescent="0.2">
      <c r="A57" s="108"/>
      <c r="B57" s="268" t="s">
        <v>190</v>
      </c>
      <c r="C57" s="269">
        <v>468</v>
      </c>
      <c r="D57" s="269">
        <v>68</v>
      </c>
      <c r="E57" s="108"/>
      <c r="G57" s="268" t="s">
        <v>190</v>
      </c>
      <c r="H57" s="269">
        <v>680</v>
      </c>
      <c r="I57" s="269">
        <v>91</v>
      </c>
      <c r="L57" s="268" t="s">
        <v>258</v>
      </c>
      <c r="M57" s="269">
        <v>320</v>
      </c>
      <c r="N57" s="269">
        <v>164</v>
      </c>
      <c r="Q57" s="268" t="s">
        <v>258</v>
      </c>
      <c r="R57" s="269">
        <v>400</v>
      </c>
      <c r="S57" s="269">
        <v>227</v>
      </c>
    </row>
    <row r="58" spans="1:19" x14ac:dyDescent="0.2">
      <c r="A58" s="108"/>
      <c r="B58" s="266" t="s">
        <v>212</v>
      </c>
      <c r="C58" s="267">
        <v>345</v>
      </c>
      <c r="D58" s="267">
        <v>188</v>
      </c>
      <c r="E58" s="108"/>
      <c r="G58" s="266" t="s">
        <v>212</v>
      </c>
      <c r="H58" s="267">
        <v>370</v>
      </c>
      <c r="I58" s="267">
        <v>624</v>
      </c>
      <c r="L58" s="266" t="s">
        <v>1</v>
      </c>
      <c r="M58" s="267">
        <v>250</v>
      </c>
      <c r="N58" s="267">
        <v>129</v>
      </c>
      <c r="Q58" s="266" t="s">
        <v>1</v>
      </c>
      <c r="R58" s="267">
        <v>300</v>
      </c>
      <c r="S58" s="267">
        <v>261</v>
      </c>
    </row>
    <row r="59" spans="1:19" x14ac:dyDescent="0.2">
      <c r="A59" s="108"/>
      <c r="B59" s="268" t="s">
        <v>213</v>
      </c>
      <c r="C59" s="269">
        <v>420</v>
      </c>
      <c r="D59" s="269">
        <v>730</v>
      </c>
      <c r="E59" s="108"/>
      <c r="G59" s="268" t="s">
        <v>213</v>
      </c>
      <c r="H59" s="269">
        <v>670</v>
      </c>
      <c r="I59" s="269">
        <v>223</v>
      </c>
      <c r="L59" s="268" t="s">
        <v>259</v>
      </c>
      <c r="M59" s="269">
        <v>325</v>
      </c>
      <c r="N59" s="269">
        <v>51</v>
      </c>
      <c r="Q59" s="268" t="s">
        <v>259</v>
      </c>
      <c r="R59" s="269">
        <v>388</v>
      </c>
      <c r="S59" s="269">
        <v>138</v>
      </c>
    </row>
    <row r="60" spans="1:19" x14ac:dyDescent="0.2">
      <c r="A60" s="108"/>
      <c r="B60" s="266" t="s">
        <v>173</v>
      </c>
      <c r="C60" s="267">
        <v>410</v>
      </c>
      <c r="D60" s="267">
        <v>524</v>
      </c>
      <c r="E60" s="108"/>
      <c r="G60" s="266" t="s">
        <v>173</v>
      </c>
      <c r="H60" s="267">
        <v>480</v>
      </c>
      <c r="I60" s="267">
        <v>346</v>
      </c>
      <c r="L60" s="266" t="s">
        <v>2</v>
      </c>
      <c r="M60" s="267">
        <v>245</v>
      </c>
      <c r="N60" s="267">
        <v>189</v>
      </c>
      <c r="Q60" s="266" t="s">
        <v>2</v>
      </c>
      <c r="R60" s="267">
        <v>340</v>
      </c>
      <c r="S60" s="267">
        <v>513</v>
      </c>
    </row>
    <row r="61" spans="1:19" x14ac:dyDescent="0.2">
      <c r="A61" s="108"/>
      <c r="B61" s="268" t="s">
        <v>225</v>
      </c>
      <c r="C61" s="269">
        <v>370</v>
      </c>
      <c r="D61" s="269">
        <v>548</v>
      </c>
      <c r="E61" s="108"/>
      <c r="G61" s="268" t="s">
        <v>225</v>
      </c>
      <c r="H61" s="269">
        <v>420</v>
      </c>
      <c r="I61" s="269">
        <v>809</v>
      </c>
      <c r="L61" s="268" t="s">
        <v>274</v>
      </c>
      <c r="M61" s="269">
        <v>215</v>
      </c>
      <c r="N61" s="269">
        <v>83</v>
      </c>
      <c r="Q61" s="268" t="s">
        <v>274</v>
      </c>
      <c r="R61" s="269">
        <v>280</v>
      </c>
      <c r="S61" s="269">
        <v>169</v>
      </c>
    </row>
    <row r="62" spans="1:19" x14ac:dyDescent="0.2">
      <c r="A62" s="108"/>
      <c r="B62" s="266" t="s">
        <v>174</v>
      </c>
      <c r="C62" s="267">
        <v>400</v>
      </c>
      <c r="D62" s="267">
        <v>240</v>
      </c>
      <c r="E62" s="108"/>
      <c r="G62" s="266" t="s">
        <v>174</v>
      </c>
      <c r="H62" s="267">
        <v>490</v>
      </c>
      <c r="I62" s="267">
        <v>264</v>
      </c>
      <c r="L62" s="266" t="s">
        <v>275</v>
      </c>
      <c r="M62" s="267">
        <v>200</v>
      </c>
      <c r="N62" s="267">
        <v>102</v>
      </c>
      <c r="Q62" s="266" t="s">
        <v>275</v>
      </c>
      <c r="R62" s="267">
        <v>260</v>
      </c>
      <c r="S62" s="267">
        <v>211</v>
      </c>
    </row>
    <row r="63" spans="1:19" x14ac:dyDescent="0.2">
      <c r="A63" s="108"/>
      <c r="B63" s="268" t="s">
        <v>175</v>
      </c>
      <c r="C63" s="269">
        <v>430</v>
      </c>
      <c r="D63" s="269">
        <v>677</v>
      </c>
      <c r="E63" s="108"/>
      <c r="G63" s="268" t="s">
        <v>175</v>
      </c>
      <c r="H63" s="269">
        <v>650</v>
      </c>
      <c r="I63" s="269">
        <v>195</v>
      </c>
      <c r="L63" s="268" t="s">
        <v>262</v>
      </c>
      <c r="M63" s="269">
        <v>270</v>
      </c>
      <c r="N63" s="269">
        <v>16</v>
      </c>
      <c r="Q63" s="268" t="s">
        <v>262</v>
      </c>
      <c r="R63" s="269">
        <v>343</v>
      </c>
      <c r="S63" s="269">
        <v>104</v>
      </c>
    </row>
    <row r="64" spans="1:19" x14ac:dyDescent="0.2">
      <c r="A64" s="108"/>
      <c r="B64" s="266" t="s">
        <v>176</v>
      </c>
      <c r="C64" s="267">
        <v>420</v>
      </c>
      <c r="D64" s="267">
        <v>309</v>
      </c>
      <c r="E64" s="108"/>
      <c r="G64" s="266" t="s">
        <v>176</v>
      </c>
      <c r="H64" s="267">
        <v>598</v>
      </c>
      <c r="I64" s="267">
        <v>88</v>
      </c>
      <c r="L64" s="266" t="s">
        <v>260</v>
      </c>
      <c r="M64" s="267">
        <v>338</v>
      </c>
      <c r="N64" s="267">
        <v>108</v>
      </c>
      <c r="Q64" s="266" t="s">
        <v>260</v>
      </c>
      <c r="R64" s="267">
        <v>435</v>
      </c>
      <c r="S64" s="267">
        <v>143</v>
      </c>
    </row>
    <row r="65" spans="1:19" x14ac:dyDescent="0.2">
      <c r="A65" s="108"/>
      <c r="B65" s="268" t="s">
        <v>150</v>
      </c>
      <c r="C65" s="269">
        <v>440</v>
      </c>
      <c r="D65" s="269">
        <v>104</v>
      </c>
      <c r="E65" s="108"/>
      <c r="G65" s="268" t="s">
        <v>150</v>
      </c>
      <c r="H65" s="269">
        <v>750</v>
      </c>
      <c r="I65" s="269">
        <v>103</v>
      </c>
      <c r="L65" s="268" t="s">
        <v>268</v>
      </c>
      <c r="M65" s="269">
        <v>270</v>
      </c>
      <c r="N65" s="269">
        <v>120</v>
      </c>
      <c r="Q65" s="268" t="s">
        <v>268</v>
      </c>
      <c r="R65" s="269">
        <v>330</v>
      </c>
      <c r="S65" s="269">
        <v>345</v>
      </c>
    </row>
    <row r="66" spans="1:19" x14ac:dyDescent="0.2">
      <c r="A66" s="108"/>
      <c r="B66" s="266" t="s">
        <v>151</v>
      </c>
      <c r="C66" s="267">
        <v>400</v>
      </c>
      <c r="D66" s="267">
        <v>1464</v>
      </c>
      <c r="E66" s="108"/>
      <c r="G66" s="266" t="s">
        <v>151</v>
      </c>
      <c r="H66" s="267">
        <v>720</v>
      </c>
      <c r="I66" s="267">
        <v>73</v>
      </c>
      <c r="L66" s="266" t="s">
        <v>261</v>
      </c>
      <c r="M66" s="267">
        <v>330</v>
      </c>
      <c r="N66" s="267">
        <v>104</v>
      </c>
      <c r="Q66" s="266" t="s">
        <v>261</v>
      </c>
      <c r="R66" s="267">
        <v>380</v>
      </c>
      <c r="S66" s="267">
        <v>337</v>
      </c>
    </row>
    <row r="67" spans="1:19" x14ac:dyDescent="0.2">
      <c r="A67" s="108"/>
      <c r="B67" s="268" t="s">
        <v>191</v>
      </c>
      <c r="C67" s="269">
        <v>420</v>
      </c>
      <c r="D67" s="269">
        <v>642</v>
      </c>
      <c r="E67" s="108"/>
      <c r="G67" s="268" t="s">
        <v>191</v>
      </c>
      <c r="H67" s="269">
        <v>550</v>
      </c>
      <c r="I67" s="269">
        <v>65</v>
      </c>
      <c r="L67" s="268" t="s">
        <v>276</v>
      </c>
      <c r="M67" s="269">
        <v>380</v>
      </c>
      <c r="N67" s="269">
        <v>51</v>
      </c>
      <c r="Q67" s="268" t="s">
        <v>276</v>
      </c>
      <c r="R67" s="269">
        <v>435</v>
      </c>
      <c r="S67" s="269">
        <v>197</v>
      </c>
    </row>
    <row r="68" spans="1:19" x14ac:dyDescent="0.2">
      <c r="A68" s="108"/>
      <c r="B68" s="266" t="s">
        <v>192</v>
      </c>
      <c r="C68" s="267">
        <v>420</v>
      </c>
      <c r="D68" s="267">
        <v>1006</v>
      </c>
      <c r="E68" s="108"/>
      <c r="G68" s="266" t="s">
        <v>192</v>
      </c>
      <c r="H68" s="267">
        <v>640</v>
      </c>
      <c r="I68" s="267">
        <v>151</v>
      </c>
      <c r="L68" s="266" t="s">
        <v>277</v>
      </c>
      <c r="M68" s="267">
        <v>270</v>
      </c>
      <c r="N68" s="267">
        <v>70</v>
      </c>
      <c r="Q68" s="266" t="s">
        <v>277</v>
      </c>
      <c r="R68" s="267">
        <v>350</v>
      </c>
      <c r="S68" s="267">
        <v>114</v>
      </c>
    </row>
    <row r="69" spans="1:19" x14ac:dyDescent="0.2">
      <c r="A69" s="108"/>
      <c r="B69" s="268" t="s">
        <v>152</v>
      </c>
      <c r="C69" s="269">
        <v>420</v>
      </c>
      <c r="D69" s="269">
        <v>7495</v>
      </c>
      <c r="E69" s="108"/>
      <c r="G69" s="268" t="s">
        <v>152</v>
      </c>
      <c r="H69" s="269">
        <v>640</v>
      </c>
      <c r="I69" s="269">
        <v>7</v>
      </c>
      <c r="L69" s="268" t="s">
        <v>278</v>
      </c>
      <c r="M69" s="269">
        <v>270</v>
      </c>
      <c r="N69" s="269">
        <v>151</v>
      </c>
      <c r="Q69" s="268" t="s">
        <v>278</v>
      </c>
      <c r="R69" s="269">
        <v>325</v>
      </c>
      <c r="S69" s="269">
        <v>266</v>
      </c>
    </row>
    <row r="70" spans="1:19" x14ac:dyDescent="0.2">
      <c r="A70" s="108"/>
      <c r="B70" s="266" t="s">
        <v>177</v>
      </c>
      <c r="C70" s="267">
        <v>400</v>
      </c>
      <c r="D70" s="267">
        <v>392</v>
      </c>
      <c r="E70" s="108"/>
      <c r="G70" s="266" t="s">
        <v>177</v>
      </c>
      <c r="H70" s="267">
        <v>450</v>
      </c>
      <c r="I70" s="267">
        <v>207</v>
      </c>
      <c r="L70" s="266" t="s">
        <v>263</v>
      </c>
      <c r="M70" s="267">
        <v>260</v>
      </c>
      <c r="N70" s="267">
        <v>131</v>
      </c>
      <c r="Q70" s="270" t="s">
        <v>263</v>
      </c>
      <c r="R70" s="267">
        <v>320</v>
      </c>
      <c r="S70" s="267">
        <v>341</v>
      </c>
    </row>
    <row r="71" spans="1:19" x14ac:dyDescent="0.2">
      <c r="A71" s="108"/>
      <c r="B71" s="268" t="s">
        <v>193</v>
      </c>
      <c r="C71" s="269">
        <v>400</v>
      </c>
      <c r="D71" s="269">
        <v>690</v>
      </c>
      <c r="E71" s="108"/>
      <c r="G71" s="268" t="s">
        <v>193</v>
      </c>
      <c r="H71" s="269">
        <v>550</v>
      </c>
      <c r="I71" s="269">
        <v>393</v>
      </c>
      <c r="L71" s="268" t="s">
        <v>279</v>
      </c>
      <c r="M71" s="269">
        <v>255</v>
      </c>
      <c r="N71" s="269">
        <v>35</v>
      </c>
      <c r="Q71" s="268" t="s">
        <v>279</v>
      </c>
      <c r="R71" s="269">
        <v>320</v>
      </c>
      <c r="S71" s="269">
        <v>96</v>
      </c>
    </row>
    <row r="72" spans="1:19" x14ac:dyDescent="0.2">
      <c r="A72" s="108"/>
      <c r="B72" s="266" t="s">
        <v>178</v>
      </c>
      <c r="C72" s="267">
        <v>386</v>
      </c>
      <c r="D72" s="267">
        <v>869</v>
      </c>
      <c r="E72" s="108"/>
      <c r="G72" s="266" t="s">
        <v>178</v>
      </c>
      <c r="H72" s="267">
        <v>428</v>
      </c>
      <c r="I72" s="267">
        <v>218</v>
      </c>
      <c r="L72" s="266" t="s">
        <v>280</v>
      </c>
      <c r="M72" s="267">
        <v>250</v>
      </c>
      <c r="N72" s="267">
        <v>291</v>
      </c>
      <c r="Q72" s="266" t="s">
        <v>280</v>
      </c>
      <c r="R72" s="267">
        <v>320</v>
      </c>
      <c r="S72" s="267">
        <v>593</v>
      </c>
    </row>
    <row r="73" spans="1:19" x14ac:dyDescent="0.2">
      <c r="A73" s="108"/>
      <c r="B73" s="268" t="s">
        <v>214</v>
      </c>
      <c r="C73" s="269">
        <v>395</v>
      </c>
      <c r="D73" s="269">
        <v>359</v>
      </c>
      <c r="E73" s="108"/>
      <c r="G73" s="268" t="s">
        <v>214</v>
      </c>
      <c r="H73" s="269">
        <v>550</v>
      </c>
      <c r="I73" s="269">
        <v>339</v>
      </c>
      <c r="L73" s="268" t="s">
        <v>3</v>
      </c>
      <c r="M73" s="269">
        <v>260</v>
      </c>
      <c r="N73" s="269">
        <v>65</v>
      </c>
      <c r="Q73" s="268" t="s">
        <v>3</v>
      </c>
      <c r="R73" s="269">
        <v>330</v>
      </c>
      <c r="S73" s="269">
        <v>111</v>
      </c>
    </row>
    <row r="74" spans="1:19" x14ac:dyDescent="0.2">
      <c r="A74" s="108"/>
      <c r="B74" s="266" t="s">
        <v>153</v>
      </c>
      <c r="C74" s="267">
        <v>480</v>
      </c>
      <c r="D74" s="267">
        <v>996</v>
      </c>
      <c r="E74" s="108"/>
      <c r="G74" s="266" t="s">
        <v>153</v>
      </c>
      <c r="H74" s="267">
        <v>735</v>
      </c>
      <c r="I74" s="267">
        <v>118</v>
      </c>
      <c r="L74" s="266" t="s">
        <v>281</v>
      </c>
      <c r="M74" s="267">
        <v>395</v>
      </c>
      <c r="N74" s="267">
        <v>45</v>
      </c>
      <c r="Q74" s="266" t="s">
        <v>281</v>
      </c>
      <c r="R74" s="267">
        <v>500</v>
      </c>
      <c r="S74" s="267">
        <v>204</v>
      </c>
    </row>
    <row r="75" spans="1:19" x14ac:dyDescent="0.2">
      <c r="A75" s="108"/>
      <c r="B75" s="268" t="s">
        <v>215</v>
      </c>
      <c r="C75" s="269">
        <v>330</v>
      </c>
      <c r="D75" s="269">
        <v>115</v>
      </c>
      <c r="E75" s="108"/>
      <c r="G75" s="268" t="s">
        <v>215</v>
      </c>
      <c r="H75" s="269">
        <v>380</v>
      </c>
      <c r="I75" s="269">
        <v>863</v>
      </c>
      <c r="L75" s="268" t="s">
        <v>282</v>
      </c>
      <c r="M75" s="269">
        <v>260</v>
      </c>
      <c r="N75" s="269">
        <v>123</v>
      </c>
      <c r="Q75" s="268" t="s">
        <v>282</v>
      </c>
      <c r="R75" s="269">
        <v>348</v>
      </c>
      <c r="S75" s="269">
        <v>360</v>
      </c>
    </row>
    <row r="76" spans="1:19" x14ac:dyDescent="0.2">
      <c r="A76" s="108"/>
      <c r="B76" s="266" t="s">
        <v>244</v>
      </c>
      <c r="C76" s="267">
        <v>330</v>
      </c>
      <c r="D76" s="267">
        <v>131</v>
      </c>
      <c r="E76" s="108"/>
      <c r="G76" s="266" t="s">
        <v>244</v>
      </c>
      <c r="H76" s="267">
        <v>380</v>
      </c>
      <c r="I76" s="267">
        <v>1246</v>
      </c>
      <c r="L76" s="266" t="s">
        <v>4</v>
      </c>
      <c r="M76" s="267">
        <v>240</v>
      </c>
      <c r="N76" s="267">
        <v>105</v>
      </c>
      <c r="Q76" s="266" t="s">
        <v>4</v>
      </c>
      <c r="R76" s="267">
        <v>340</v>
      </c>
      <c r="S76" s="267">
        <v>273</v>
      </c>
    </row>
    <row r="77" spans="1:19" x14ac:dyDescent="0.2">
      <c r="A77" s="108"/>
      <c r="B77" s="268" t="s">
        <v>238</v>
      </c>
      <c r="C77" s="269">
        <v>370</v>
      </c>
      <c r="D77" s="269">
        <v>405</v>
      </c>
      <c r="E77" s="108"/>
      <c r="G77" s="268" t="s">
        <v>238</v>
      </c>
      <c r="H77" s="269">
        <v>430</v>
      </c>
      <c r="I77" s="269">
        <v>710</v>
      </c>
      <c r="L77" s="268" t="s">
        <v>283</v>
      </c>
      <c r="M77" s="269">
        <v>295</v>
      </c>
      <c r="N77" s="269">
        <v>67</v>
      </c>
      <c r="Q77" s="268" t="s">
        <v>283</v>
      </c>
      <c r="R77" s="269">
        <v>350</v>
      </c>
      <c r="S77" s="269">
        <v>211</v>
      </c>
    </row>
    <row r="78" spans="1:19" x14ac:dyDescent="0.2">
      <c r="A78" s="108"/>
      <c r="B78" s="266" t="s">
        <v>245</v>
      </c>
      <c r="C78" s="267">
        <v>310</v>
      </c>
      <c r="D78" s="267">
        <v>696</v>
      </c>
      <c r="E78" s="108"/>
      <c r="G78" s="266" t="s">
        <v>245</v>
      </c>
      <c r="H78" s="267">
        <v>400</v>
      </c>
      <c r="I78" s="267">
        <v>353</v>
      </c>
      <c r="L78" s="266" t="s">
        <v>5</v>
      </c>
      <c r="M78" s="267">
        <v>287</v>
      </c>
      <c r="N78" s="267">
        <v>230</v>
      </c>
      <c r="Q78" s="266" t="s">
        <v>5</v>
      </c>
      <c r="R78" s="267">
        <v>380</v>
      </c>
      <c r="S78" s="267">
        <v>301</v>
      </c>
    </row>
    <row r="79" spans="1:19" x14ac:dyDescent="0.2">
      <c r="A79" s="108"/>
      <c r="B79" s="268" t="s">
        <v>246</v>
      </c>
      <c r="C79" s="269">
        <v>330</v>
      </c>
      <c r="D79" s="269">
        <v>178</v>
      </c>
      <c r="E79" s="108"/>
      <c r="G79" s="268" t="s">
        <v>246</v>
      </c>
      <c r="H79" s="269">
        <v>370</v>
      </c>
      <c r="I79" s="269">
        <v>512</v>
      </c>
      <c r="L79" s="268" t="s">
        <v>264</v>
      </c>
      <c r="M79" s="269">
        <v>270</v>
      </c>
      <c r="N79" s="269">
        <v>113</v>
      </c>
      <c r="Q79" s="268" t="s">
        <v>264</v>
      </c>
      <c r="R79" s="269">
        <v>340</v>
      </c>
      <c r="S79" s="269">
        <v>582</v>
      </c>
    </row>
    <row r="80" spans="1:19" x14ac:dyDescent="0.2">
      <c r="A80" s="108"/>
      <c r="B80" s="266" t="s">
        <v>154</v>
      </c>
      <c r="C80" s="267">
        <v>460</v>
      </c>
      <c r="D80" s="267">
        <v>1844</v>
      </c>
      <c r="E80" s="108"/>
      <c r="G80" s="266" t="s">
        <v>154</v>
      </c>
      <c r="H80" s="271">
        <v>700</v>
      </c>
      <c r="I80" s="267">
        <v>3</v>
      </c>
      <c r="L80" s="266" t="s">
        <v>6</v>
      </c>
      <c r="M80" s="267">
        <v>260</v>
      </c>
      <c r="N80" s="267">
        <v>236</v>
      </c>
      <c r="Q80" s="266" t="s">
        <v>6</v>
      </c>
      <c r="R80" s="267">
        <v>350</v>
      </c>
      <c r="S80" s="267">
        <v>470</v>
      </c>
    </row>
    <row r="81" spans="1:9" x14ac:dyDescent="0.2">
      <c r="A81" s="108"/>
      <c r="B81" s="268" t="s">
        <v>179</v>
      </c>
      <c r="C81" s="269">
        <v>405</v>
      </c>
      <c r="D81" s="269">
        <v>231</v>
      </c>
      <c r="E81" s="108"/>
      <c r="G81" s="268" t="s">
        <v>179</v>
      </c>
      <c r="H81" s="269">
        <v>465</v>
      </c>
      <c r="I81" s="269">
        <v>207</v>
      </c>
    </row>
    <row r="82" spans="1:9" x14ac:dyDescent="0.2">
      <c r="A82" s="108"/>
      <c r="B82" s="266" t="s">
        <v>251</v>
      </c>
      <c r="C82" s="267">
        <v>340</v>
      </c>
      <c r="D82" s="267">
        <v>162</v>
      </c>
      <c r="E82" s="108"/>
      <c r="G82" s="266" t="s">
        <v>251</v>
      </c>
      <c r="H82" s="267">
        <v>400</v>
      </c>
      <c r="I82" s="267">
        <v>665</v>
      </c>
    </row>
    <row r="83" spans="1:9" x14ac:dyDescent="0.2">
      <c r="A83" s="108"/>
      <c r="B83" s="268" t="s">
        <v>216</v>
      </c>
      <c r="C83" s="269">
        <v>450</v>
      </c>
      <c r="D83" s="269">
        <v>595</v>
      </c>
      <c r="E83" s="108"/>
      <c r="G83" s="268" t="s">
        <v>216</v>
      </c>
      <c r="H83" s="269">
        <v>683</v>
      </c>
      <c r="I83" s="269">
        <v>92</v>
      </c>
    </row>
    <row r="84" spans="1:9" x14ac:dyDescent="0.2">
      <c r="A84" s="108"/>
      <c r="B84" s="266" t="s">
        <v>180</v>
      </c>
      <c r="C84" s="267">
        <v>428</v>
      </c>
      <c r="D84" s="267">
        <v>442</v>
      </c>
      <c r="E84" s="108"/>
      <c r="G84" s="266" t="s">
        <v>180</v>
      </c>
      <c r="H84" s="267">
        <v>640</v>
      </c>
      <c r="I84" s="267">
        <v>67</v>
      </c>
    </row>
    <row r="85" spans="1:9" x14ac:dyDescent="0.2">
      <c r="A85" s="108"/>
      <c r="B85" s="268" t="s">
        <v>155</v>
      </c>
      <c r="C85" s="269">
        <v>520</v>
      </c>
      <c r="D85" s="269">
        <v>225</v>
      </c>
      <c r="E85" s="108"/>
      <c r="G85" s="268" t="s">
        <v>155</v>
      </c>
      <c r="H85" s="272">
        <v>1025</v>
      </c>
      <c r="I85" s="269">
        <v>14</v>
      </c>
    </row>
    <row r="86" spans="1:9" x14ac:dyDescent="0.2">
      <c r="A86" s="108"/>
      <c r="B86" s="266" t="s">
        <v>156</v>
      </c>
      <c r="C86" s="267">
        <v>400</v>
      </c>
      <c r="D86" s="267">
        <v>796</v>
      </c>
      <c r="E86" s="108"/>
      <c r="G86" s="266" t="s">
        <v>156</v>
      </c>
      <c r="H86" s="267">
        <v>680</v>
      </c>
      <c r="I86" s="267">
        <v>78</v>
      </c>
    </row>
    <row r="87" spans="1:9" x14ac:dyDescent="0.2">
      <c r="A87" s="108"/>
      <c r="B87" s="268" t="s">
        <v>194</v>
      </c>
      <c r="C87" s="269">
        <v>480</v>
      </c>
      <c r="D87" s="269">
        <v>406</v>
      </c>
      <c r="E87" s="108"/>
      <c r="G87" s="268" t="s">
        <v>194</v>
      </c>
      <c r="H87" s="269">
        <v>695</v>
      </c>
      <c r="I87" s="269">
        <v>32</v>
      </c>
    </row>
    <row r="88" spans="1:9" x14ac:dyDescent="0.2">
      <c r="A88" s="108"/>
      <c r="B88" s="266" t="s">
        <v>226</v>
      </c>
      <c r="C88" s="267">
        <v>400</v>
      </c>
      <c r="D88" s="267">
        <v>113</v>
      </c>
      <c r="E88" s="108"/>
      <c r="G88" s="266" t="s">
        <v>226</v>
      </c>
      <c r="H88" s="267">
        <v>490</v>
      </c>
      <c r="I88" s="267">
        <v>192</v>
      </c>
    </row>
    <row r="89" spans="1:9" x14ac:dyDescent="0.2">
      <c r="A89" s="108"/>
      <c r="B89" s="268" t="s">
        <v>157</v>
      </c>
      <c r="C89" s="269">
        <v>445</v>
      </c>
      <c r="D89" s="269">
        <v>920</v>
      </c>
      <c r="E89" s="108"/>
      <c r="G89" s="268" t="s">
        <v>157</v>
      </c>
      <c r="H89" s="269">
        <v>850</v>
      </c>
      <c r="I89" s="269">
        <v>71</v>
      </c>
    </row>
    <row r="90" spans="1:9" x14ac:dyDescent="0.2">
      <c r="A90" s="108"/>
      <c r="B90" s="266" t="s">
        <v>217</v>
      </c>
      <c r="C90" s="267">
        <v>378</v>
      </c>
      <c r="D90" s="267">
        <v>794</v>
      </c>
      <c r="E90" s="108"/>
      <c r="G90" s="266" t="s">
        <v>217</v>
      </c>
      <c r="H90" s="267">
        <v>460</v>
      </c>
      <c r="I90" s="267">
        <v>287</v>
      </c>
    </row>
    <row r="91" spans="1:9" x14ac:dyDescent="0.2">
      <c r="A91" s="108"/>
      <c r="B91" s="268" t="s">
        <v>227</v>
      </c>
      <c r="C91" s="269">
        <v>400</v>
      </c>
      <c r="D91" s="269">
        <v>220</v>
      </c>
      <c r="E91" s="108"/>
      <c r="G91" s="268" t="s">
        <v>227</v>
      </c>
      <c r="H91" s="269">
        <v>650</v>
      </c>
      <c r="I91" s="269">
        <v>85</v>
      </c>
    </row>
    <row r="92" spans="1:9" x14ac:dyDescent="0.2">
      <c r="A92" s="108"/>
      <c r="B92" s="266" t="s">
        <v>239</v>
      </c>
      <c r="C92" s="267">
        <v>368</v>
      </c>
      <c r="D92" s="267">
        <v>78</v>
      </c>
      <c r="E92" s="108"/>
      <c r="G92" s="266" t="s">
        <v>239</v>
      </c>
      <c r="H92" s="267">
        <v>420</v>
      </c>
      <c r="I92" s="267">
        <v>207</v>
      </c>
    </row>
    <row r="93" spans="1:9" x14ac:dyDescent="0.2">
      <c r="A93" s="108"/>
      <c r="B93" s="268" t="s">
        <v>158</v>
      </c>
      <c r="C93" s="269">
        <v>565</v>
      </c>
      <c r="D93" s="269">
        <v>320</v>
      </c>
      <c r="E93" s="108"/>
      <c r="G93" s="268" t="s">
        <v>158</v>
      </c>
      <c r="H93" s="269">
        <v>825</v>
      </c>
      <c r="I93" s="269">
        <v>57</v>
      </c>
    </row>
    <row r="94" spans="1:9" x14ac:dyDescent="0.2">
      <c r="B94" s="273" t="s">
        <v>159</v>
      </c>
      <c r="C94" s="274">
        <v>468</v>
      </c>
      <c r="D94" s="274">
        <v>294</v>
      </c>
      <c r="G94" s="266" t="s">
        <v>159</v>
      </c>
      <c r="H94" s="267">
        <v>750</v>
      </c>
      <c r="I94" s="267">
        <v>146</v>
      </c>
    </row>
    <row r="95" spans="1:9" x14ac:dyDescent="0.2">
      <c r="B95" s="275" t="s">
        <v>160</v>
      </c>
      <c r="C95" s="276">
        <v>398</v>
      </c>
      <c r="D95" s="276">
        <v>576</v>
      </c>
      <c r="G95" s="268" t="s">
        <v>160</v>
      </c>
      <c r="H95" s="269">
        <v>600</v>
      </c>
      <c r="I95" s="269">
        <v>155</v>
      </c>
    </row>
    <row r="96" spans="1:9" x14ac:dyDescent="0.2">
      <c r="B96" s="273" t="s">
        <v>202</v>
      </c>
      <c r="C96" s="274">
        <v>385</v>
      </c>
      <c r="D96" s="274">
        <v>578</v>
      </c>
      <c r="G96" s="266" t="s">
        <v>202</v>
      </c>
      <c r="H96" s="267">
        <v>480</v>
      </c>
      <c r="I96" s="267">
        <v>145</v>
      </c>
    </row>
    <row r="97" spans="2:9" x14ac:dyDescent="0.2">
      <c r="B97" s="275" t="s">
        <v>10</v>
      </c>
      <c r="C97" s="276">
        <v>335</v>
      </c>
      <c r="D97" s="276">
        <v>533</v>
      </c>
      <c r="G97" s="268" t="s">
        <v>10</v>
      </c>
      <c r="H97" s="269">
        <v>410</v>
      </c>
      <c r="I97" s="269">
        <v>706</v>
      </c>
    </row>
    <row r="98" spans="2:9" x14ac:dyDescent="0.2">
      <c r="B98" s="273" t="s">
        <v>218</v>
      </c>
      <c r="C98" s="274">
        <v>340</v>
      </c>
      <c r="D98" s="274">
        <v>131</v>
      </c>
      <c r="G98" s="266" t="s">
        <v>218</v>
      </c>
      <c r="H98" s="267">
        <v>390</v>
      </c>
      <c r="I98" s="267">
        <v>213</v>
      </c>
    </row>
    <row r="99" spans="2:9" x14ac:dyDescent="0.2">
      <c r="B99" s="275" t="s">
        <v>181</v>
      </c>
      <c r="C99" s="276">
        <v>415</v>
      </c>
      <c r="D99" s="276">
        <v>306</v>
      </c>
      <c r="G99" s="268" t="s">
        <v>181</v>
      </c>
      <c r="H99" s="269">
        <v>450</v>
      </c>
      <c r="I99" s="269">
        <v>558</v>
      </c>
    </row>
    <row r="100" spans="2:9" x14ac:dyDescent="0.2">
      <c r="B100" s="273" t="s">
        <v>195</v>
      </c>
      <c r="C100" s="274">
        <v>485</v>
      </c>
      <c r="D100" s="274">
        <v>394</v>
      </c>
      <c r="G100" s="266" t="s">
        <v>195</v>
      </c>
      <c r="H100" s="267">
        <v>725</v>
      </c>
      <c r="I100" s="267">
        <v>210</v>
      </c>
    </row>
    <row r="101" spans="2:9" x14ac:dyDescent="0.2">
      <c r="B101" s="275" t="s">
        <v>252</v>
      </c>
      <c r="C101" s="276">
        <v>340</v>
      </c>
      <c r="D101" s="276">
        <v>123</v>
      </c>
      <c r="G101" s="268" t="s">
        <v>252</v>
      </c>
      <c r="H101" s="269">
        <v>435</v>
      </c>
      <c r="I101" s="269">
        <v>265</v>
      </c>
    </row>
    <row r="102" spans="2:9" x14ac:dyDescent="0.2">
      <c r="B102" s="273" t="s">
        <v>182</v>
      </c>
      <c r="C102" s="274">
        <v>425</v>
      </c>
      <c r="D102" s="274">
        <v>827</v>
      </c>
      <c r="G102" s="266" t="s">
        <v>182</v>
      </c>
      <c r="H102" s="267">
        <v>750</v>
      </c>
      <c r="I102" s="267">
        <v>78</v>
      </c>
    </row>
    <row r="103" spans="2:9" x14ac:dyDescent="0.2">
      <c r="B103" s="275" t="s">
        <v>228</v>
      </c>
      <c r="C103" s="276">
        <v>400</v>
      </c>
      <c r="D103" s="276">
        <v>427</v>
      </c>
      <c r="G103" s="268" t="s">
        <v>228</v>
      </c>
      <c r="H103" s="269">
        <v>450</v>
      </c>
      <c r="I103" s="269">
        <v>272</v>
      </c>
    </row>
    <row r="104" spans="2:9" x14ac:dyDescent="0.2">
      <c r="B104" s="273" t="s">
        <v>229</v>
      </c>
      <c r="C104" s="274">
        <v>425</v>
      </c>
      <c r="D104" s="274">
        <v>230</v>
      </c>
      <c r="G104" s="266" t="s">
        <v>229</v>
      </c>
      <c r="H104" s="267">
        <v>620</v>
      </c>
      <c r="I104" s="267">
        <v>74</v>
      </c>
    </row>
    <row r="105" spans="2:9" x14ac:dyDescent="0.2">
      <c r="B105" s="275" t="s">
        <v>219</v>
      </c>
      <c r="C105" s="276">
        <v>420</v>
      </c>
      <c r="D105" s="276">
        <v>2</v>
      </c>
      <c r="G105" s="268" t="s">
        <v>219</v>
      </c>
      <c r="H105" s="269">
        <v>405</v>
      </c>
      <c r="I105" s="269">
        <v>22</v>
      </c>
    </row>
    <row r="106" spans="2:9" x14ac:dyDescent="0.2">
      <c r="B106" s="273" t="s">
        <v>203</v>
      </c>
      <c r="C106" s="274">
        <v>400</v>
      </c>
      <c r="D106" s="274">
        <v>335</v>
      </c>
      <c r="G106" s="266" t="s">
        <v>203</v>
      </c>
      <c r="H106" s="267">
        <v>425</v>
      </c>
      <c r="I106" s="267">
        <v>295</v>
      </c>
    </row>
    <row r="107" spans="2:9" x14ac:dyDescent="0.2">
      <c r="B107" s="275" t="s">
        <v>183</v>
      </c>
      <c r="C107" s="276">
        <v>420</v>
      </c>
      <c r="D107" s="276">
        <v>446</v>
      </c>
      <c r="G107" s="268" t="s">
        <v>183</v>
      </c>
      <c r="H107" s="269">
        <v>650</v>
      </c>
      <c r="I107" s="269">
        <v>128</v>
      </c>
    </row>
    <row r="108" spans="2:9" x14ac:dyDescent="0.2">
      <c r="B108" s="273" t="s">
        <v>196</v>
      </c>
      <c r="C108" s="274">
        <v>430</v>
      </c>
      <c r="D108" s="274">
        <v>172</v>
      </c>
      <c r="G108" s="266" t="s">
        <v>196</v>
      </c>
      <c r="H108" s="267">
        <v>800</v>
      </c>
      <c r="I108" s="267">
        <v>55</v>
      </c>
    </row>
    <row r="109" spans="2:9" x14ac:dyDescent="0.2">
      <c r="B109" s="275" t="s">
        <v>197</v>
      </c>
      <c r="C109" s="276">
        <v>410</v>
      </c>
      <c r="D109" s="276">
        <v>426</v>
      </c>
      <c r="G109" s="268" t="s">
        <v>197</v>
      </c>
      <c r="H109" s="269">
        <v>600</v>
      </c>
      <c r="I109" s="269">
        <v>129</v>
      </c>
    </row>
    <row r="110" spans="2:9" x14ac:dyDescent="0.2">
      <c r="B110" s="273" t="s">
        <v>11</v>
      </c>
      <c r="C110" s="274">
        <v>290</v>
      </c>
      <c r="D110" s="274">
        <v>104</v>
      </c>
      <c r="G110" s="266" t="s">
        <v>11</v>
      </c>
      <c r="H110" s="267">
        <v>330</v>
      </c>
      <c r="I110" s="267">
        <v>995</v>
      </c>
    </row>
    <row r="111" spans="2:9" x14ac:dyDescent="0.2">
      <c r="B111" s="275" t="s">
        <v>198</v>
      </c>
      <c r="C111" s="276">
        <v>400</v>
      </c>
      <c r="D111" s="276">
        <v>511</v>
      </c>
      <c r="G111" s="268" t="s">
        <v>198</v>
      </c>
      <c r="H111" s="269">
        <v>580</v>
      </c>
      <c r="I111" s="269">
        <v>155</v>
      </c>
    </row>
    <row r="112" spans="2:9" x14ac:dyDescent="0.2">
      <c r="B112" s="273" t="s">
        <v>230</v>
      </c>
      <c r="C112" s="274">
        <v>340</v>
      </c>
      <c r="D112" s="274">
        <v>256</v>
      </c>
      <c r="G112" s="266" t="s">
        <v>230</v>
      </c>
      <c r="H112" s="267">
        <v>380</v>
      </c>
      <c r="I112" s="267">
        <v>771</v>
      </c>
    </row>
    <row r="113" spans="2:9" x14ac:dyDescent="0.2">
      <c r="B113" s="275" t="s">
        <v>220</v>
      </c>
      <c r="C113" s="276">
        <v>400</v>
      </c>
      <c r="D113" s="276">
        <v>580</v>
      </c>
      <c r="G113" s="268" t="s">
        <v>220</v>
      </c>
      <c r="H113" s="269">
        <v>575</v>
      </c>
      <c r="I113" s="269">
        <v>214</v>
      </c>
    </row>
    <row r="114" spans="2:9" x14ac:dyDescent="0.2">
      <c r="B114" s="273" t="s">
        <v>184</v>
      </c>
      <c r="C114" s="274">
        <v>400</v>
      </c>
      <c r="D114" s="274">
        <v>139</v>
      </c>
      <c r="G114" s="266" t="s">
        <v>184</v>
      </c>
      <c r="H114" s="267">
        <v>460</v>
      </c>
      <c r="I114" s="267">
        <v>246</v>
      </c>
    </row>
    <row r="115" spans="2:9" x14ac:dyDescent="0.2">
      <c r="B115" s="275" t="s">
        <v>253</v>
      </c>
      <c r="C115" s="276">
        <v>390</v>
      </c>
      <c r="D115" s="276">
        <v>173</v>
      </c>
      <c r="G115" s="268" t="s">
        <v>253</v>
      </c>
      <c r="H115" s="269">
        <v>510</v>
      </c>
      <c r="I115" s="269">
        <v>336</v>
      </c>
    </row>
    <row r="116" spans="2:9" x14ac:dyDescent="0.2">
      <c r="B116" s="273" t="s">
        <v>199</v>
      </c>
      <c r="C116" s="274">
        <v>400</v>
      </c>
      <c r="D116" s="274">
        <v>363</v>
      </c>
      <c r="G116" s="266" t="s">
        <v>199</v>
      </c>
      <c r="H116" s="267">
        <v>540</v>
      </c>
      <c r="I116" s="267">
        <v>77</v>
      </c>
    </row>
    <row r="117" spans="2:9" x14ac:dyDescent="0.2">
      <c r="B117" s="275" t="s">
        <v>247</v>
      </c>
      <c r="C117" s="276">
        <v>340</v>
      </c>
      <c r="D117" s="276">
        <v>147</v>
      </c>
      <c r="G117" s="268" t="s">
        <v>247</v>
      </c>
      <c r="H117" s="269">
        <v>370</v>
      </c>
      <c r="I117" s="269">
        <v>952</v>
      </c>
    </row>
    <row r="118" spans="2:9" x14ac:dyDescent="0.2">
      <c r="B118" s="273" t="s">
        <v>204</v>
      </c>
      <c r="C118" s="274">
        <v>395</v>
      </c>
      <c r="D118" s="274">
        <v>130</v>
      </c>
      <c r="G118" s="266" t="s">
        <v>204</v>
      </c>
      <c r="H118" s="267">
        <v>550</v>
      </c>
      <c r="I118" s="267">
        <v>210</v>
      </c>
    </row>
    <row r="119" spans="2:9" x14ac:dyDescent="0.2">
      <c r="B119" s="275" t="s">
        <v>248</v>
      </c>
      <c r="C119" s="276">
        <v>340</v>
      </c>
      <c r="D119" s="276">
        <v>418</v>
      </c>
      <c r="G119" s="268" t="s">
        <v>248</v>
      </c>
      <c r="H119" s="269">
        <v>380</v>
      </c>
      <c r="I119" s="269">
        <v>239</v>
      </c>
    </row>
    <row r="120" spans="2:9" x14ac:dyDescent="0.2">
      <c r="B120" s="273" t="s">
        <v>161</v>
      </c>
      <c r="C120" s="274">
        <v>420</v>
      </c>
      <c r="D120" s="274">
        <v>1316</v>
      </c>
      <c r="G120" s="266" t="s">
        <v>161</v>
      </c>
      <c r="H120" s="267">
        <v>678</v>
      </c>
      <c r="I120" s="267">
        <v>80</v>
      </c>
    </row>
    <row r="121" spans="2:9" x14ac:dyDescent="0.2">
      <c r="B121" s="275" t="s">
        <v>231</v>
      </c>
      <c r="C121" s="276">
        <v>460</v>
      </c>
      <c r="D121" s="276">
        <v>355</v>
      </c>
      <c r="G121" s="268" t="s">
        <v>231</v>
      </c>
      <c r="H121" s="269">
        <v>695</v>
      </c>
      <c r="I121" s="269">
        <v>198</v>
      </c>
    </row>
    <row r="122" spans="2:9" x14ac:dyDescent="0.2">
      <c r="B122" s="273" t="s">
        <v>185</v>
      </c>
      <c r="C122" s="274">
        <v>380</v>
      </c>
      <c r="D122" s="274">
        <v>235</v>
      </c>
      <c r="G122" s="266" t="s">
        <v>185</v>
      </c>
      <c r="H122" s="267">
        <v>450</v>
      </c>
      <c r="I122" s="267">
        <v>214</v>
      </c>
    </row>
    <row r="123" spans="2:9" x14ac:dyDescent="0.2">
      <c r="B123" s="275" t="s">
        <v>221</v>
      </c>
      <c r="C123" s="276">
        <v>360</v>
      </c>
      <c r="D123" s="276">
        <v>515</v>
      </c>
      <c r="G123" s="268" t="s">
        <v>221</v>
      </c>
      <c r="H123" s="269">
        <v>415</v>
      </c>
      <c r="I123" s="269">
        <v>476</v>
      </c>
    </row>
    <row r="124" spans="2:9" x14ac:dyDescent="0.2">
      <c r="B124" s="273" t="s">
        <v>249</v>
      </c>
      <c r="C124" s="274">
        <v>310</v>
      </c>
      <c r="D124" s="274">
        <v>147</v>
      </c>
      <c r="G124" s="266" t="s">
        <v>249</v>
      </c>
      <c r="H124" s="267">
        <v>360</v>
      </c>
      <c r="I124" s="267">
        <v>811</v>
      </c>
    </row>
    <row r="125" spans="2:9" x14ac:dyDescent="0.2">
      <c r="B125" s="275" t="s">
        <v>222</v>
      </c>
      <c r="C125" s="276">
        <v>380</v>
      </c>
      <c r="D125" s="276">
        <v>360</v>
      </c>
      <c r="G125" s="268" t="s">
        <v>222</v>
      </c>
      <c r="H125" s="269">
        <v>475</v>
      </c>
      <c r="I125" s="269">
        <v>215</v>
      </c>
    </row>
    <row r="126" spans="2:9" x14ac:dyDescent="0.2">
      <c r="B126" s="273" t="s">
        <v>162</v>
      </c>
      <c r="C126" s="274">
        <v>550</v>
      </c>
      <c r="D126" s="274">
        <v>599</v>
      </c>
      <c r="G126" s="266" t="s">
        <v>162</v>
      </c>
      <c r="H126" s="267">
        <v>750</v>
      </c>
      <c r="I126" s="267">
        <v>170</v>
      </c>
    </row>
    <row r="127" spans="2:9" x14ac:dyDescent="0.2">
      <c r="B127" s="275" t="s">
        <v>163</v>
      </c>
      <c r="C127" s="276">
        <v>450</v>
      </c>
      <c r="D127" s="276">
        <v>877</v>
      </c>
      <c r="G127" s="268" t="s">
        <v>163</v>
      </c>
      <c r="H127" s="269">
        <v>750</v>
      </c>
      <c r="I127" s="269">
        <v>171</v>
      </c>
    </row>
    <row r="128" spans="2:9" x14ac:dyDescent="0.2">
      <c r="B128" s="273" t="s">
        <v>232</v>
      </c>
      <c r="C128" s="274">
        <v>390</v>
      </c>
      <c r="D128" s="274">
        <v>583</v>
      </c>
      <c r="G128" s="266" t="s">
        <v>232</v>
      </c>
      <c r="H128" s="267">
        <v>500</v>
      </c>
      <c r="I128" s="267">
        <v>280</v>
      </c>
    </row>
    <row r="129" spans="2:9" x14ac:dyDescent="0.2">
      <c r="B129" s="275" t="s">
        <v>233</v>
      </c>
      <c r="C129" s="276">
        <v>360</v>
      </c>
      <c r="D129" s="276">
        <v>765</v>
      </c>
      <c r="G129" s="268" t="s">
        <v>233</v>
      </c>
      <c r="H129" s="269">
        <v>420</v>
      </c>
      <c r="I129" s="269">
        <v>400</v>
      </c>
    </row>
    <row r="130" spans="2:9" x14ac:dyDescent="0.2">
      <c r="B130" s="273" t="s">
        <v>164</v>
      </c>
      <c r="C130" s="274">
        <v>495</v>
      </c>
      <c r="D130" s="274">
        <v>1081</v>
      </c>
      <c r="G130" s="266" t="s">
        <v>164</v>
      </c>
      <c r="H130" s="267">
        <v>750</v>
      </c>
      <c r="I130" s="267">
        <v>329</v>
      </c>
    </row>
    <row r="131" spans="2:9" x14ac:dyDescent="0.2">
      <c r="B131" s="275" t="s">
        <v>240</v>
      </c>
      <c r="C131" s="276">
        <v>375</v>
      </c>
      <c r="D131" s="276">
        <v>527</v>
      </c>
      <c r="G131" s="268" t="s">
        <v>240</v>
      </c>
      <c r="H131" s="269">
        <v>435</v>
      </c>
      <c r="I131" s="269">
        <v>341</v>
      </c>
    </row>
    <row r="132" spans="2:9" x14ac:dyDescent="0.2">
      <c r="B132" s="273" t="s">
        <v>241</v>
      </c>
      <c r="C132" s="274">
        <v>388</v>
      </c>
      <c r="D132" s="274">
        <v>40</v>
      </c>
      <c r="G132" s="266" t="s">
        <v>241</v>
      </c>
      <c r="H132" s="267">
        <v>440</v>
      </c>
      <c r="I132" s="267">
        <v>163</v>
      </c>
    </row>
    <row r="133" spans="2:9" x14ac:dyDescent="0.2">
      <c r="B133" s="275" t="s">
        <v>254</v>
      </c>
      <c r="C133" s="276">
        <v>340</v>
      </c>
      <c r="D133" s="276">
        <v>239</v>
      </c>
      <c r="G133" s="268" t="s">
        <v>254</v>
      </c>
      <c r="H133" s="269">
        <v>380</v>
      </c>
      <c r="I133" s="269">
        <v>630</v>
      </c>
    </row>
    <row r="134" spans="2:9" x14ac:dyDescent="0.2">
      <c r="B134" s="273" t="s">
        <v>165</v>
      </c>
      <c r="C134" s="274">
        <v>450</v>
      </c>
      <c r="D134" s="274">
        <v>491</v>
      </c>
      <c r="G134" s="266" t="s">
        <v>165</v>
      </c>
      <c r="H134" s="267">
        <v>763</v>
      </c>
      <c r="I134" s="267">
        <v>52</v>
      </c>
    </row>
    <row r="135" spans="2:9" x14ac:dyDescent="0.2">
      <c r="B135" s="275" t="s">
        <v>166</v>
      </c>
      <c r="C135" s="276">
        <v>480</v>
      </c>
      <c r="D135" s="276">
        <v>1858</v>
      </c>
      <c r="G135" s="268" t="s">
        <v>166</v>
      </c>
      <c r="H135" s="269">
        <v>850</v>
      </c>
      <c r="I135" s="269">
        <v>118</v>
      </c>
    </row>
    <row r="136" spans="2:9" x14ac:dyDescent="0.2">
      <c r="B136" s="273" t="s">
        <v>167</v>
      </c>
      <c r="C136" s="274">
        <v>430</v>
      </c>
      <c r="D136" s="274">
        <v>3201</v>
      </c>
      <c r="G136" s="266" t="s">
        <v>167</v>
      </c>
      <c r="H136" s="267">
        <v>720</v>
      </c>
      <c r="I136" s="267">
        <v>1</v>
      </c>
    </row>
    <row r="137" spans="2:9" x14ac:dyDescent="0.2">
      <c r="B137" s="275" t="s">
        <v>250</v>
      </c>
      <c r="C137" s="276">
        <v>360</v>
      </c>
      <c r="D137" s="276">
        <v>548</v>
      </c>
      <c r="G137" s="268" t="s">
        <v>250</v>
      </c>
      <c r="H137" s="269">
        <v>400</v>
      </c>
      <c r="I137" s="269">
        <v>474</v>
      </c>
    </row>
    <row r="138" spans="2:9" x14ac:dyDescent="0.2">
      <c r="B138" s="273" t="s">
        <v>205</v>
      </c>
      <c r="C138" s="274">
        <v>325</v>
      </c>
      <c r="D138" s="274">
        <v>291</v>
      </c>
      <c r="G138" s="266" t="s">
        <v>205</v>
      </c>
      <c r="H138" s="267">
        <v>350</v>
      </c>
      <c r="I138" s="267">
        <v>654</v>
      </c>
    </row>
    <row r="139" spans="2:9" x14ac:dyDescent="0.2">
      <c r="B139" s="275" t="s">
        <v>168</v>
      </c>
      <c r="C139" s="276">
        <v>450</v>
      </c>
      <c r="D139" s="276">
        <v>1273</v>
      </c>
      <c r="G139" s="268" t="s">
        <v>168</v>
      </c>
      <c r="H139" s="269">
        <v>698</v>
      </c>
      <c r="I139" s="269">
        <v>46</v>
      </c>
    </row>
    <row r="140" spans="2:9" x14ac:dyDescent="0.2">
      <c r="B140" s="273" t="s">
        <v>223</v>
      </c>
      <c r="C140" s="274">
        <v>340</v>
      </c>
      <c r="D140" s="274">
        <v>95</v>
      </c>
      <c r="G140" s="266" t="s">
        <v>223</v>
      </c>
      <c r="H140" s="267">
        <v>370</v>
      </c>
      <c r="I140" s="267">
        <v>336</v>
      </c>
    </row>
    <row r="141" spans="2:9" x14ac:dyDescent="0.2">
      <c r="B141" s="275" t="s">
        <v>206</v>
      </c>
      <c r="C141" s="276">
        <v>320</v>
      </c>
      <c r="D141" s="276">
        <v>249</v>
      </c>
      <c r="G141" s="268" t="s">
        <v>206</v>
      </c>
      <c r="H141" s="269">
        <v>360</v>
      </c>
      <c r="I141" s="269">
        <v>423</v>
      </c>
    </row>
    <row r="142" spans="2:9" x14ac:dyDescent="0.2">
      <c r="B142" s="273" t="s">
        <v>207</v>
      </c>
      <c r="C142" s="274">
        <v>360</v>
      </c>
      <c r="D142" s="274">
        <v>112</v>
      </c>
      <c r="G142" s="266" t="s">
        <v>207</v>
      </c>
      <c r="H142" s="267">
        <v>390</v>
      </c>
      <c r="I142" s="267">
        <v>843</v>
      </c>
    </row>
    <row r="143" spans="2:9" x14ac:dyDescent="0.2">
      <c r="B143" s="275" t="s">
        <v>234</v>
      </c>
      <c r="C143" s="276">
        <v>330</v>
      </c>
      <c r="D143" s="276">
        <v>221</v>
      </c>
      <c r="G143" s="268" t="s">
        <v>234</v>
      </c>
      <c r="H143" s="269">
        <v>370</v>
      </c>
      <c r="I143" s="269">
        <v>452</v>
      </c>
    </row>
    <row r="144" spans="2:9" x14ac:dyDescent="0.2">
      <c r="B144" s="273" t="s">
        <v>235</v>
      </c>
      <c r="C144" s="274">
        <v>395</v>
      </c>
      <c r="D144" s="274">
        <v>383</v>
      </c>
      <c r="G144" s="266" t="s">
        <v>235</v>
      </c>
      <c r="H144" s="271">
        <v>640</v>
      </c>
      <c r="I144" s="267">
        <v>155</v>
      </c>
    </row>
    <row r="145" spans="2:9" x14ac:dyDescent="0.2">
      <c r="B145" s="275" t="s">
        <v>169</v>
      </c>
      <c r="C145" s="276">
        <v>468</v>
      </c>
      <c r="D145" s="276">
        <v>272</v>
      </c>
      <c r="G145" s="268" t="s">
        <v>169</v>
      </c>
      <c r="H145" s="269">
        <v>990</v>
      </c>
      <c r="I145" s="269">
        <v>65</v>
      </c>
    </row>
    <row r="146" spans="2:9" x14ac:dyDescent="0.2">
      <c r="B146" s="273" t="s">
        <v>186</v>
      </c>
      <c r="C146" s="274">
        <v>380</v>
      </c>
      <c r="D146" s="274">
        <v>132</v>
      </c>
      <c r="G146" s="266" t="s">
        <v>186</v>
      </c>
      <c r="H146" s="267">
        <v>440</v>
      </c>
      <c r="I146" s="267">
        <v>318</v>
      </c>
    </row>
    <row r="147" spans="2:9" x14ac:dyDescent="0.2">
      <c r="B147" s="275" t="s">
        <v>242</v>
      </c>
      <c r="C147" s="276">
        <v>400</v>
      </c>
      <c r="D147" s="276">
        <v>85</v>
      </c>
      <c r="G147" s="268" t="s">
        <v>242</v>
      </c>
      <c r="H147" s="269">
        <v>425</v>
      </c>
      <c r="I147" s="269">
        <v>374</v>
      </c>
    </row>
    <row r="148" spans="2:9" x14ac:dyDescent="0.2">
      <c r="B148" s="273" t="s">
        <v>208</v>
      </c>
      <c r="C148" s="274">
        <v>315</v>
      </c>
      <c r="D148" s="274">
        <v>642</v>
      </c>
      <c r="G148" s="266" t="s">
        <v>208</v>
      </c>
      <c r="H148" s="267">
        <v>350</v>
      </c>
      <c r="I148" s="267">
        <v>2747</v>
      </c>
    </row>
    <row r="149" spans="2:9" x14ac:dyDescent="0.2">
      <c r="B149" s="275" t="s">
        <v>224</v>
      </c>
      <c r="C149" s="276">
        <v>385</v>
      </c>
      <c r="D149" s="276">
        <v>573</v>
      </c>
      <c r="G149" s="268" t="s">
        <v>224</v>
      </c>
      <c r="H149" s="269">
        <v>598</v>
      </c>
      <c r="I149" s="269">
        <v>78</v>
      </c>
    </row>
    <row r="150" spans="2:9" x14ac:dyDescent="0.2">
      <c r="B150" s="273" t="s">
        <v>209</v>
      </c>
      <c r="C150" s="274">
        <v>360</v>
      </c>
      <c r="D150" s="274">
        <v>383</v>
      </c>
      <c r="G150" s="266" t="s">
        <v>209</v>
      </c>
      <c r="H150" s="267">
        <v>450</v>
      </c>
      <c r="I150" s="267">
        <v>322</v>
      </c>
    </row>
    <row r="151" spans="2:9" x14ac:dyDescent="0.2">
      <c r="B151" s="275" t="s">
        <v>8</v>
      </c>
      <c r="C151" s="276">
        <v>295</v>
      </c>
      <c r="D151" s="276">
        <v>56</v>
      </c>
      <c r="G151" s="268" t="s">
        <v>8</v>
      </c>
      <c r="H151" s="269">
        <v>380</v>
      </c>
      <c r="I151" s="269">
        <v>421</v>
      </c>
    </row>
    <row r="152" spans="2:9" x14ac:dyDescent="0.2">
      <c r="B152" s="273" t="s">
        <v>210</v>
      </c>
      <c r="C152" s="274">
        <v>400</v>
      </c>
      <c r="D152" s="274">
        <v>146</v>
      </c>
      <c r="G152" s="266" t="s">
        <v>210</v>
      </c>
      <c r="H152" s="267">
        <v>630</v>
      </c>
      <c r="I152" s="267">
        <v>113</v>
      </c>
    </row>
    <row r="153" spans="2:9" x14ac:dyDescent="0.2">
      <c r="B153" s="275" t="s">
        <v>9</v>
      </c>
      <c r="C153" s="276">
        <v>350</v>
      </c>
      <c r="D153" s="276">
        <v>67</v>
      </c>
      <c r="G153" s="268" t="s">
        <v>9</v>
      </c>
      <c r="H153" s="269">
        <v>410</v>
      </c>
      <c r="I153" s="269">
        <v>326</v>
      </c>
    </row>
    <row r="154" spans="2:9" x14ac:dyDescent="0.2">
      <c r="B154" s="273" t="s">
        <v>211</v>
      </c>
      <c r="C154" s="274">
        <v>385</v>
      </c>
      <c r="D154" s="274">
        <v>321</v>
      </c>
      <c r="G154" s="108" t="s">
        <v>211</v>
      </c>
      <c r="H154" s="108">
        <v>560</v>
      </c>
      <c r="I154" s="108">
        <v>345</v>
      </c>
    </row>
    <row r="161" spans="1:20" x14ac:dyDescent="0.2">
      <c r="A161" s="157" t="s">
        <v>455</v>
      </c>
      <c r="F161" s="108" t="s">
        <v>456</v>
      </c>
      <c r="K161" s="108" t="s">
        <v>457</v>
      </c>
      <c r="Q161" s="108" t="s">
        <v>458</v>
      </c>
    </row>
    <row r="162" spans="1:20" x14ac:dyDescent="0.2">
      <c r="C162" s="157" t="s">
        <v>32</v>
      </c>
      <c r="H162" s="108" t="s">
        <v>35</v>
      </c>
      <c r="M162" s="108" t="s">
        <v>32</v>
      </c>
      <c r="S162" s="108" t="s">
        <v>35</v>
      </c>
    </row>
    <row r="163" spans="1:20" x14ac:dyDescent="0.2">
      <c r="C163" s="157" t="s">
        <v>13</v>
      </c>
      <c r="D163" s="157" t="s">
        <v>39</v>
      </c>
      <c r="H163" s="108" t="s">
        <v>13</v>
      </c>
      <c r="I163" s="108" t="s">
        <v>39</v>
      </c>
      <c r="M163" s="108" t="s">
        <v>13</v>
      </c>
      <c r="N163" s="108" t="s">
        <v>39</v>
      </c>
      <c r="S163" s="108" t="s">
        <v>13</v>
      </c>
      <c r="T163" s="108" t="s">
        <v>39</v>
      </c>
    </row>
    <row r="164" spans="1:20" x14ac:dyDescent="0.2">
      <c r="A164" s="157" t="s">
        <v>147</v>
      </c>
      <c r="B164" s="157" t="s">
        <v>148</v>
      </c>
      <c r="C164" s="157">
        <v>490</v>
      </c>
      <c r="D164" s="157">
        <v>200</v>
      </c>
      <c r="F164" s="108" t="s">
        <v>147</v>
      </c>
      <c r="G164" s="108" t="s">
        <v>148</v>
      </c>
      <c r="H164" s="108">
        <v>900</v>
      </c>
      <c r="I164" s="108">
        <v>103</v>
      </c>
      <c r="K164" s="108" t="s">
        <v>435</v>
      </c>
      <c r="L164" s="108" t="s">
        <v>270</v>
      </c>
      <c r="M164" s="108">
        <v>268</v>
      </c>
      <c r="N164" s="108">
        <v>82</v>
      </c>
      <c r="Q164" s="108" t="s">
        <v>435</v>
      </c>
      <c r="R164" s="108" t="s">
        <v>270</v>
      </c>
      <c r="S164" s="108">
        <v>330</v>
      </c>
      <c r="T164" s="108">
        <v>164</v>
      </c>
    </row>
    <row r="165" spans="1:20" x14ac:dyDescent="0.2">
      <c r="B165" s="157" t="s">
        <v>201</v>
      </c>
      <c r="C165" s="157">
        <v>350</v>
      </c>
      <c r="D165" s="157">
        <v>569</v>
      </c>
      <c r="G165" s="108" t="s">
        <v>201</v>
      </c>
      <c r="H165" s="108">
        <v>390</v>
      </c>
      <c r="I165" s="108">
        <v>1383</v>
      </c>
      <c r="L165" s="108" t="s">
        <v>0</v>
      </c>
      <c r="M165" s="108">
        <v>270</v>
      </c>
      <c r="N165" s="108">
        <v>203</v>
      </c>
      <c r="R165" s="108" t="s">
        <v>0</v>
      </c>
      <c r="S165" s="108">
        <v>330</v>
      </c>
      <c r="T165" s="108">
        <v>759</v>
      </c>
    </row>
    <row r="166" spans="1:20" x14ac:dyDescent="0.2">
      <c r="B166" s="157" t="s">
        <v>149</v>
      </c>
      <c r="C166" s="157">
        <v>480</v>
      </c>
      <c r="D166" s="157">
        <v>332</v>
      </c>
      <c r="G166" s="108" t="s">
        <v>149</v>
      </c>
      <c r="H166" s="108">
        <v>870</v>
      </c>
      <c r="I166" s="108">
        <v>51</v>
      </c>
      <c r="L166" s="108" t="s">
        <v>256</v>
      </c>
      <c r="M166" s="108">
        <v>330</v>
      </c>
      <c r="N166" s="108">
        <v>333</v>
      </c>
      <c r="R166" s="108" t="s">
        <v>256</v>
      </c>
      <c r="S166" s="108">
        <v>395</v>
      </c>
      <c r="T166" s="108">
        <v>705</v>
      </c>
    </row>
    <row r="167" spans="1:20" x14ac:dyDescent="0.2">
      <c r="B167" s="157" t="s">
        <v>187</v>
      </c>
      <c r="C167" s="157">
        <v>395</v>
      </c>
      <c r="D167" s="157">
        <v>491</v>
      </c>
      <c r="G167" s="108" t="s">
        <v>187</v>
      </c>
      <c r="H167" s="108">
        <v>480</v>
      </c>
      <c r="I167" s="108">
        <v>269</v>
      </c>
      <c r="L167" s="108" t="s">
        <v>70</v>
      </c>
      <c r="M167" s="108">
        <v>250</v>
      </c>
      <c r="N167" s="108">
        <v>88</v>
      </c>
      <c r="R167" s="108" t="s">
        <v>70</v>
      </c>
      <c r="S167" s="108">
        <v>340</v>
      </c>
      <c r="T167" s="108">
        <v>128</v>
      </c>
    </row>
    <row r="168" spans="1:20" x14ac:dyDescent="0.2">
      <c r="B168" s="157" t="s">
        <v>170</v>
      </c>
      <c r="C168" s="157">
        <v>420</v>
      </c>
      <c r="D168" s="157">
        <v>276</v>
      </c>
      <c r="G168" s="108" t="s">
        <v>170</v>
      </c>
      <c r="H168" s="108">
        <v>575</v>
      </c>
      <c r="I168" s="108">
        <v>200</v>
      </c>
      <c r="L168" s="108" t="s">
        <v>265</v>
      </c>
      <c r="M168" s="108">
        <v>293</v>
      </c>
      <c r="N168" s="108">
        <v>96</v>
      </c>
      <c r="R168" s="108" t="s">
        <v>265</v>
      </c>
      <c r="S168" s="108">
        <v>350</v>
      </c>
      <c r="T168" s="108">
        <v>182</v>
      </c>
    </row>
    <row r="169" spans="1:20" x14ac:dyDescent="0.2">
      <c r="B169" s="157" t="s">
        <v>236</v>
      </c>
      <c r="C169" s="157">
        <v>350</v>
      </c>
      <c r="D169" s="157">
        <v>213</v>
      </c>
      <c r="G169" s="108" t="s">
        <v>236</v>
      </c>
      <c r="H169" s="108">
        <v>400</v>
      </c>
      <c r="I169" s="108">
        <v>168</v>
      </c>
      <c r="L169" s="108" t="s">
        <v>271</v>
      </c>
      <c r="M169" s="108">
        <v>310</v>
      </c>
      <c r="N169" s="108">
        <v>22</v>
      </c>
      <c r="R169" s="108" t="s">
        <v>271</v>
      </c>
      <c r="S169" s="108">
        <v>365</v>
      </c>
      <c r="T169" s="108">
        <v>98</v>
      </c>
    </row>
    <row r="170" spans="1:20" x14ac:dyDescent="0.2">
      <c r="B170" s="157" t="s">
        <v>188</v>
      </c>
      <c r="C170" s="157">
        <v>425</v>
      </c>
      <c r="D170" s="157">
        <v>761</v>
      </c>
      <c r="G170" s="108" t="s">
        <v>188</v>
      </c>
      <c r="H170" s="108">
        <v>550</v>
      </c>
      <c r="I170" s="108">
        <v>403</v>
      </c>
      <c r="L170" s="108" t="s">
        <v>257</v>
      </c>
      <c r="M170" s="108">
        <v>290</v>
      </c>
      <c r="N170" s="108">
        <v>81</v>
      </c>
      <c r="R170" s="108" t="s">
        <v>257</v>
      </c>
      <c r="S170" s="108">
        <v>310</v>
      </c>
      <c r="T170" s="108">
        <v>459</v>
      </c>
    </row>
    <row r="171" spans="1:20" x14ac:dyDescent="0.2">
      <c r="B171" s="157" t="s">
        <v>243</v>
      </c>
      <c r="C171" s="157">
        <v>335</v>
      </c>
      <c r="D171" s="157">
        <v>85</v>
      </c>
      <c r="G171" s="108" t="s">
        <v>243</v>
      </c>
      <c r="H171" s="108">
        <v>380</v>
      </c>
      <c r="I171" s="108">
        <v>633</v>
      </c>
      <c r="L171" s="108" t="s">
        <v>272</v>
      </c>
      <c r="M171" s="108">
        <v>283</v>
      </c>
      <c r="N171" s="108">
        <v>82</v>
      </c>
      <c r="R171" s="108" t="s">
        <v>272</v>
      </c>
      <c r="S171" s="108">
        <v>360</v>
      </c>
      <c r="T171" s="108">
        <v>184</v>
      </c>
    </row>
    <row r="172" spans="1:20" x14ac:dyDescent="0.2">
      <c r="B172" s="157" t="s">
        <v>171</v>
      </c>
      <c r="C172" s="157">
        <v>410</v>
      </c>
      <c r="D172" s="157">
        <v>205</v>
      </c>
      <c r="G172" s="108" t="s">
        <v>171</v>
      </c>
      <c r="H172" s="108">
        <v>440</v>
      </c>
      <c r="I172" s="108">
        <v>227</v>
      </c>
      <c r="L172" s="108" t="s">
        <v>266</v>
      </c>
      <c r="M172" s="108">
        <v>270</v>
      </c>
      <c r="N172" s="108">
        <v>230</v>
      </c>
      <c r="R172" s="108" t="s">
        <v>266</v>
      </c>
      <c r="S172" s="108">
        <v>345</v>
      </c>
      <c r="T172" s="108">
        <v>353</v>
      </c>
    </row>
    <row r="173" spans="1:20" x14ac:dyDescent="0.2">
      <c r="B173" s="157" t="s">
        <v>237</v>
      </c>
      <c r="C173" s="157">
        <v>370</v>
      </c>
      <c r="D173" s="157">
        <v>197</v>
      </c>
      <c r="G173" s="108" t="s">
        <v>237</v>
      </c>
      <c r="H173" s="108">
        <v>400</v>
      </c>
      <c r="I173" s="108">
        <v>223</v>
      </c>
      <c r="L173" s="108" t="s">
        <v>372</v>
      </c>
      <c r="M173" s="108">
        <v>380</v>
      </c>
      <c r="N173" s="108">
        <v>386</v>
      </c>
      <c r="R173" s="108" t="s">
        <v>372</v>
      </c>
      <c r="S173" s="108">
        <v>360</v>
      </c>
      <c r="T173" s="108">
        <v>423</v>
      </c>
    </row>
    <row r="174" spans="1:20" x14ac:dyDescent="0.2">
      <c r="B174" s="157" t="s">
        <v>172</v>
      </c>
      <c r="C174" s="157">
        <v>420</v>
      </c>
      <c r="D174" s="157">
        <v>1094</v>
      </c>
      <c r="G174" s="108" t="s">
        <v>172</v>
      </c>
      <c r="H174" s="108">
        <v>475</v>
      </c>
      <c r="I174" s="108">
        <v>253</v>
      </c>
      <c r="L174" s="108" t="s">
        <v>267</v>
      </c>
      <c r="M174" s="108">
        <v>270</v>
      </c>
      <c r="N174" s="108">
        <v>90</v>
      </c>
      <c r="R174" s="108" t="s">
        <v>267</v>
      </c>
      <c r="S174" s="108">
        <v>335</v>
      </c>
      <c r="T174" s="108">
        <v>275</v>
      </c>
    </row>
    <row r="175" spans="1:20" x14ac:dyDescent="0.2">
      <c r="B175" s="157" t="s">
        <v>189</v>
      </c>
      <c r="C175" s="157">
        <v>535</v>
      </c>
      <c r="D175" s="157">
        <v>350</v>
      </c>
      <c r="G175" s="108" t="s">
        <v>189</v>
      </c>
      <c r="H175" s="108">
        <v>880</v>
      </c>
      <c r="I175" s="108">
        <v>133</v>
      </c>
      <c r="L175" s="108" t="s">
        <v>273</v>
      </c>
      <c r="M175" s="108">
        <v>240</v>
      </c>
      <c r="N175" s="108">
        <v>51</v>
      </c>
      <c r="R175" s="108" t="s">
        <v>273</v>
      </c>
      <c r="S175" s="108">
        <v>290</v>
      </c>
      <c r="T175" s="108">
        <v>150</v>
      </c>
    </row>
    <row r="176" spans="1:20" x14ac:dyDescent="0.2">
      <c r="B176" s="157" t="s">
        <v>190</v>
      </c>
      <c r="C176" s="157">
        <v>473</v>
      </c>
      <c r="D176" s="157">
        <v>60</v>
      </c>
      <c r="G176" s="108" t="s">
        <v>190</v>
      </c>
      <c r="H176" s="108">
        <v>700</v>
      </c>
      <c r="I176" s="108">
        <v>105</v>
      </c>
      <c r="L176" s="108" t="s">
        <v>258</v>
      </c>
      <c r="M176" s="108">
        <v>320</v>
      </c>
      <c r="N176" s="108">
        <v>187</v>
      </c>
      <c r="R176" s="108" t="s">
        <v>258</v>
      </c>
      <c r="S176" s="108">
        <v>400</v>
      </c>
      <c r="T176" s="108">
        <v>243</v>
      </c>
    </row>
    <row r="177" spans="2:20" x14ac:dyDescent="0.2">
      <c r="B177" s="157" t="s">
        <v>212</v>
      </c>
      <c r="C177" s="157">
        <v>350</v>
      </c>
      <c r="D177" s="157">
        <v>176</v>
      </c>
      <c r="G177" s="108" t="s">
        <v>212</v>
      </c>
      <c r="H177" s="108">
        <v>370</v>
      </c>
      <c r="I177" s="108">
        <v>606</v>
      </c>
      <c r="L177" s="108" t="s">
        <v>1</v>
      </c>
      <c r="M177" s="108">
        <v>250</v>
      </c>
      <c r="N177" s="108">
        <v>147</v>
      </c>
      <c r="R177" s="108" t="s">
        <v>1</v>
      </c>
      <c r="S177" s="108">
        <v>300</v>
      </c>
      <c r="T177" s="108">
        <v>281</v>
      </c>
    </row>
    <row r="178" spans="2:20" x14ac:dyDescent="0.2">
      <c r="B178" s="157" t="s">
        <v>213</v>
      </c>
      <c r="C178" s="157">
        <v>450</v>
      </c>
      <c r="D178" s="157">
        <v>692</v>
      </c>
      <c r="G178" s="108" t="s">
        <v>213</v>
      </c>
      <c r="H178" s="108">
        <v>665</v>
      </c>
      <c r="I178" s="108">
        <v>218</v>
      </c>
      <c r="L178" s="108" t="s">
        <v>259</v>
      </c>
      <c r="M178" s="108">
        <v>330</v>
      </c>
      <c r="N178" s="108">
        <v>52</v>
      </c>
      <c r="R178" s="108" t="s">
        <v>259</v>
      </c>
      <c r="S178" s="108">
        <v>390</v>
      </c>
      <c r="T178" s="108">
        <v>141</v>
      </c>
    </row>
    <row r="179" spans="2:20" x14ac:dyDescent="0.2">
      <c r="B179" s="157" t="s">
        <v>173</v>
      </c>
      <c r="C179" s="157">
        <v>425</v>
      </c>
      <c r="D179" s="157">
        <v>515</v>
      </c>
      <c r="G179" s="108" t="s">
        <v>173</v>
      </c>
      <c r="H179" s="108">
        <v>470</v>
      </c>
      <c r="I179" s="108">
        <v>357</v>
      </c>
      <c r="L179" s="108" t="s">
        <v>2</v>
      </c>
      <c r="M179" s="108">
        <v>240</v>
      </c>
      <c r="N179" s="108">
        <v>209</v>
      </c>
      <c r="R179" s="108" t="s">
        <v>2</v>
      </c>
      <c r="S179" s="108">
        <v>340</v>
      </c>
      <c r="T179" s="108">
        <v>485</v>
      </c>
    </row>
    <row r="180" spans="2:20" x14ac:dyDescent="0.2">
      <c r="B180" s="157" t="s">
        <v>225</v>
      </c>
      <c r="C180" s="157">
        <v>370</v>
      </c>
      <c r="D180" s="157">
        <v>549</v>
      </c>
      <c r="G180" s="108" t="s">
        <v>225</v>
      </c>
      <c r="H180" s="108">
        <v>420</v>
      </c>
      <c r="I180" s="108">
        <v>790</v>
      </c>
      <c r="L180" s="108" t="s">
        <v>274</v>
      </c>
      <c r="M180" s="108">
        <v>200</v>
      </c>
      <c r="N180" s="108">
        <v>75</v>
      </c>
      <c r="R180" s="108" t="s">
        <v>274</v>
      </c>
      <c r="S180" s="108">
        <v>280</v>
      </c>
      <c r="T180" s="108">
        <v>169</v>
      </c>
    </row>
    <row r="181" spans="2:20" x14ac:dyDescent="0.2">
      <c r="B181" s="157" t="s">
        <v>174</v>
      </c>
      <c r="C181" s="157">
        <v>420</v>
      </c>
      <c r="D181" s="157">
        <v>248</v>
      </c>
      <c r="G181" s="108" t="s">
        <v>174</v>
      </c>
      <c r="H181" s="108">
        <v>495</v>
      </c>
      <c r="I181" s="108">
        <v>254</v>
      </c>
      <c r="L181" s="108" t="s">
        <v>275</v>
      </c>
      <c r="M181" s="108">
        <v>200</v>
      </c>
      <c r="N181" s="108">
        <v>105</v>
      </c>
      <c r="R181" s="108" t="s">
        <v>275</v>
      </c>
      <c r="S181" s="108">
        <v>260</v>
      </c>
      <c r="T181" s="108">
        <v>226</v>
      </c>
    </row>
    <row r="182" spans="2:20" x14ac:dyDescent="0.2">
      <c r="B182" s="157" t="s">
        <v>175</v>
      </c>
      <c r="C182" s="157">
        <v>450</v>
      </c>
      <c r="D182" s="157">
        <v>635</v>
      </c>
      <c r="G182" s="108" t="s">
        <v>175</v>
      </c>
      <c r="H182" s="108">
        <v>658</v>
      </c>
      <c r="I182" s="108">
        <v>194</v>
      </c>
      <c r="L182" s="108" t="s">
        <v>262</v>
      </c>
      <c r="M182" s="108">
        <v>260</v>
      </c>
      <c r="N182" s="108">
        <v>23</v>
      </c>
      <c r="R182" s="108" t="s">
        <v>262</v>
      </c>
      <c r="S182" s="108">
        <v>340</v>
      </c>
      <c r="T182" s="108">
        <v>110</v>
      </c>
    </row>
    <row r="183" spans="2:20" x14ac:dyDescent="0.2">
      <c r="B183" s="157" t="s">
        <v>176</v>
      </c>
      <c r="C183" s="157">
        <v>440</v>
      </c>
      <c r="D183" s="157">
        <v>279</v>
      </c>
      <c r="G183" s="108" t="s">
        <v>176</v>
      </c>
      <c r="H183" s="108">
        <v>600</v>
      </c>
      <c r="I183" s="108">
        <v>93</v>
      </c>
      <c r="L183" s="108" t="s">
        <v>260</v>
      </c>
      <c r="M183" s="108">
        <v>330</v>
      </c>
      <c r="N183" s="108">
        <v>107</v>
      </c>
      <c r="R183" s="108" t="s">
        <v>260</v>
      </c>
      <c r="S183" s="108">
        <v>430</v>
      </c>
      <c r="T183" s="108">
        <v>156</v>
      </c>
    </row>
    <row r="184" spans="2:20" x14ac:dyDescent="0.2">
      <c r="B184" s="157" t="s">
        <v>150</v>
      </c>
      <c r="C184" s="157">
        <v>480</v>
      </c>
      <c r="D184" s="157">
        <v>107</v>
      </c>
      <c r="G184" s="108" t="s">
        <v>150</v>
      </c>
      <c r="H184" s="108">
        <v>773</v>
      </c>
      <c r="I184" s="108">
        <v>102</v>
      </c>
      <c r="L184" s="108" t="s">
        <v>268</v>
      </c>
      <c r="M184" s="108">
        <v>275</v>
      </c>
      <c r="N184" s="108">
        <v>115</v>
      </c>
      <c r="R184" s="108" t="s">
        <v>268</v>
      </c>
      <c r="S184" s="108">
        <v>330</v>
      </c>
      <c r="T184" s="108">
        <v>363</v>
      </c>
    </row>
    <row r="185" spans="2:20" x14ac:dyDescent="0.2">
      <c r="B185" s="157" t="s">
        <v>151</v>
      </c>
      <c r="C185" s="157">
        <v>485</v>
      </c>
      <c r="D185" s="157">
        <v>1414</v>
      </c>
      <c r="G185" s="108" t="s">
        <v>151</v>
      </c>
      <c r="H185" s="108">
        <v>750</v>
      </c>
      <c r="I185" s="108">
        <v>64</v>
      </c>
      <c r="L185" s="108" t="s">
        <v>261</v>
      </c>
      <c r="M185" s="108">
        <v>330</v>
      </c>
      <c r="N185" s="108">
        <v>109</v>
      </c>
      <c r="R185" s="108" t="s">
        <v>261</v>
      </c>
      <c r="S185" s="108">
        <v>365</v>
      </c>
      <c r="T185" s="108">
        <v>346</v>
      </c>
    </row>
    <row r="186" spans="2:20" x14ac:dyDescent="0.2">
      <c r="B186" s="157" t="s">
        <v>191</v>
      </c>
      <c r="C186" s="157">
        <v>450</v>
      </c>
      <c r="D186" s="157">
        <v>631</v>
      </c>
      <c r="G186" s="108" t="s">
        <v>191</v>
      </c>
      <c r="H186" s="108">
        <v>600</v>
      </c>
      <c r="I186" s="108">
        <v>63</v>
      </c>
      <c r="L186" s="108" t="s">
        <v>276</v>
      </c>
      <c r="M186" s="108">
        <v>375</v>
      </c>
      <c r="N186" s="108">
        <v>62</v>
      </c>
      <c r="R186" s="108" t="s">
        <v>276</v>
      </c>
      <c r="S186" s="108">
        <v>430</v>
      </c>
      <c r="T186" s="108">
        <v>216</v>
      </c>
    </row>
    <row r="187" spans="2:20" x14ac:dyDescent="0.2">
      <c r="B187" s="157" t="s">
        <v>192</v>
      </c>
      <c r="C187" s="157">
        <v>450</v>
      </c>
      <c r="D187" s="157">
        <v>976</v>
      </c>
      <c r="G187" s="108" t="s">
        <v>192</v>
      </c>
      <c r="H187" s="108">
        <v>650</v>
      </c>
      <c r="I187" s="108">
        <v>159</v>
      </c>
      <c r="L187" s="108" t="s">
        <v>277</v>
      </c>
      <c r="M187" s="108">
        <v>268</v>
      </c>
      <c r="N187" s="108">
        <v>60</v>
      </c>
      <c r="R187" s="108" t="s">
        <v>277</v>
      </c>
      <c r="S187" s="108">
        <v>330</v>
      </c>
      <c r="T187" s="108">
        <v>118</v>
      </c>
    </row>
    <row r="188" spans="2:20" x14ac:dyDescent="0.2">
      <c r="B188" s="157" t="s">
        <v>152</v>
      </c>
      <c r="C188" s="157">
        <v>480</v>
      </c>
      <c r="D188" s="157">
        <v>6113</v>
      </c>
      <c r="G188" s="108" t="s">
        <v>152</v>
      </c>
      <c r="H188" s="108">
        <v>400</v>
      </c>
      <c r="I188" s="108">
        <v>3</v>
      </c>
      <c r="L188" s="108" t="s">
        <v>278</v>
      </c>
      <c r="M188" s="108">
        <v>260</v>
      </c>
      <c r="N188" s="108">
        <v>142</v>
      </c>
      <c r="R188" s="108" t="s">
        <v>278</v>
      </c>
      <c r="S188" s="108">
        <v>320</v>
      </c>
      <c r="T188" s="108">
        <v>274</v>
      </c>
    </row>
    <row r="189" spans="2:20" x14ac:dyDescent="0.2">
      <c r="B189" s="157" t="s">
        <v>177</v>
      </c>
      <c r="C189" s="157">
        <v>400</v>
      </c>
      <c r="D189" s="157">
        <v>359</v>
      </c>
      <c r="G189" s="108" t="s">
        <v>177</v>
      </c>
      <c r="H189" s="108">
        <v>470</v>
      </c>
      <c r="I189" s="108">
        <v>214</v>
      </c>
      <c r="L189" s="108" t="s">
        <v>263</v>
      </c>
      <c r="M189" s="108">
        <v>260</v>
      </c>
      <c r="N189" s="108">
        <v>143</v>
      </c>
      <c r="R189" s="108" t="s">
        <v>263</v>
      </c>
      <c r="S189" s="108">
        <v>320</v>
      </c>
      <c r="T189" s="108">
        <v>347</v>
      </c>
    </row>
    <row r="190" spans="2:20" x14ac:dyDescent="0.2">
      <c r="B190" s="157" t="s">
        <v>193</v>
      </c>
      <c r="C190" s="157">
        <v>415</v>
      </c>
      <c r="D190" s="157">
        <v>645</v>
      </c>
      <c r="G190" s="108" t="s">
        <v>193</v>
      </c>
      <c r="H190" s="108">
        <v>545</v>
      </c>
      <c r="I190" s="108">
        <v>413</v>
      </c>
      <c r="L190" s="108" t="s">
        <v>279</v>
      </c>
      <c r="M190" s="108">
        <v>255</v>
      </c>
      <c r="N190" s="108">
        <v>34</v>
      </c>
      <c r="R190" s="108" t="s">
        <v>279</v>
      </c>
      <c r="S190" s="108">
        <v>320</v>
      </c>
      <c r="T190" s="108">
        <v>98</v>
      </c>
    </row>
    <row r="191" spans="2:20" x14ac:dyDescent="0.2">
      <c r="B191" s="157" t="s">
        <v>178</v>
      </c>
      <c r="C191" s="157">
        <v>400</v>
      </c>
      <c r="D191" s="157">
        <v>851</v>
      </c>
      <c r="G191" s="108" t="s">
        <v>178</v>
      </c>
      <c r="H191" s="108">
        <v>440</v>
      </c>
      <c r="I191" s="108">
        <v>215</v>
      </c>
      <c r="L191" s="108" t="s">
        <v>280</v>
      </c>
      <c r="M191" s="108">
        <v>250</v>
      </c>
      <c r="N191" s="108">
        <v>311</v>
      </c>
      <c r="R191" s="108" t="s">
        <v>280</v>
      </c>
      <c r="S191" s="108">
        <v>320</v>
      </c>
      <c r="T191" s="108">
        <v>632</v>
      </c>
    </row>
    <row r="192" spans="2:20" x14ac:dyDescent="0.2">
      <c r="B192" s="157" t="s">
        <v>214</v>
      </c>
      <c r="C192" s="157">
        <v>400</v>
      </c>
      <c r="D192" s="157">
        <v>367</v>
      </c>
      <c r="G192" s="108" t="s">
        <v>214</v>
      </c>
      <c r="H192" s="108">
        <v>550</v>
      </c>
      <c r="I192" s="108">
        <v>312</v>
      </c>
      <c r="L192" s="108" t="s">
        <v>3</v>
      </c>
      <c r="M192" s="108">
        <v>260</v>
      </c>
      <c r="N192" s="108">
        <v>63</v>
      </c>
      <c r="R192" s="108" t="s">
        <v>3</v>
      </c>
      <c r="S192" s="108">
        <v>320</v>
      </c>
      <c r="T192" s="108">
        <v>116</v>
      </c>
    </row>
    <row r="193" spans="2:20" x14ac:dyDescent="0.2">
      <c r="B193" s="157" t="s">
        <v>153</v>
      </c>
      <c r="C193" s="157">
        <v>500</v>
      </c>
      <c r="D193" s="157">
        <v>874</v>
      </c>
      <c r="G193" s="108" t="s">
        <v>153</v>
      </c>
      <c r="H193" s="108">
        <v>750</v>
      </c>
      <c r="I193" s="108">
        <v>98</v>
      </c>
      <c r="L193" s="108" t="s">
        <v>281</v>
      </c>
      <c r="M193" s="108">
        <v>390</v>
      </c>
      <c r="N193" s="108">
        <v>50</v>
      </c>
      <c r="R193" s="108" t="s">
        <v>281</v>
      </c>
      <c r="S193" s="108">
        <v>495</v>
      </c>
      <c r="T193" s="108">
        <v>233</v>
      </c>
    </row>
    <row r="194" spans="2:20" x14ac:dyDescent="0.2">
      <c r="B194" s="157" t="s">
        <v>215</v>
      </c>
      <c r="C194" s="157">
        <v>330</v>
      </c>
      <c r="D194" s="157">
        <v>115</v>
      </c>
      <c r="G194" s="108" t="s">
        <v>215</v>
      </c>
      <c r="H194" s="108">
        <v>380</v>
      </c>
      <c r="I194" s="108">
        <v>849</v>
      </c>
      <c r="L194" s="108" t="s">
        <v>282</v>
      </c>
      <c r="M194" s="108">
        <v>250</v>
      </c>
      <c r="N194" s="108">
        <v>142</v>
      </c>
      <c r="R194" s="108" t="s">
        <v>282</v>
      </c>
      <c r="S194" s="108">
        <v>330</v>
      </c>
      <c r="T194" s="108">
        <v>360</v>
      </c>
    </row>
    <row r="195" spans="2:20" x14ac:dyDescent="0.2">
      <c r="B195" s="157" t="s">
        <v>244</v>
      </c>
      <c r="C195" s="157">
        <v>325</v>
      </c>
      <c r="D195" s="157">
        <v>149</v>
      </c>
      <c r="G195" s="108" t="s">
        <v>244</v>
      </c>
      <c r="H195" s="108">
        <v>375</v>
      </c>
      <c r="I195" s="108">
        <v>1282</v>
      </c>
      <c r="L195" s="108" t="s">
        <v>4</v>
      </c>
      <c r="M195" s="108">
        <v>240</v>
      </c>
      <c r="N195" s="108">
        <v>122</v>
      </c>
      <c r="R195" s="108" t="s">
        <v>4</v>
      </c>
      <c r="S195" s="108">
        <v>330</v>
      </c>
      <c r="T195" s="108">
        <v>275</v>
      </c>
    </row>
    <row r="196" spans="2:20" x14ac:dyDescent="0.2">
      <c r="B196" s="157" t="s">
        <v>238</v>
      </c>
      <c r="C196" s="157">
        <v>370</v>
      </c>
      <c r="D196" s="157">
        <v>420</v>
      </c>
      <c r="G196" s="108" t="s">
        <v>238</v>
      </c>
      <c r="H196" s="108">
        <v>430</v>
      </c>
      <c r="I196" s="108">
        <v>710</v>
      </c>
      <c r="L196" s="108" t="s">
        <v>283</v>
      </c>
      <c r="M196" s="108">
        <v>285</v>
      </c>
      <c r="N196" s="108">
        <v>67</v>
      </c>
      <c r="R196" s="108" t="s">
        <v>283</v>
      </c>
      <c r="S196" s="108">
        <v>350</v>
      </c>
      <c r="T196" s="108">
        <v>217</v>
      </c>
    </row>
    <row r="197" spans="2:20" x14ac:dyDescent="0.2">
      <c r="B197" s="157" t="s">
        <v>245</v>
      </c>
      <c r="C197" s="157">
        <v>310</v>
      </c>
      <c r="D197" s="157">
        <v>733</v>
      </c>
      <c r="G197" s="108" t="s">
        <v>245</v>
      </c>
      <c r="H197" s="108">
        <v>400</v>
      </c>
      <c r="I197" s="108">
        <v>366</v>
      </c>
      <c r="L197" s="108" t="s">
        <v>5</v>
      </c>
      <c r="M197" s="108">
        <v>280</v>
      </c>
      <c r="N197" s="108">
        <v>245</v>
      </c>
      <c r="R197" s="108" t="s">
        <v>5</v>
      </c>
      <c r="S197" s="108">
        <v>360</v>
      </c>
      <c r="T197" s="108">
        <v>325</v>
      </c>
    </row>
    <row r="198" spans="2:20" x14ac:dyDescent="0.2">
      <c r="B198" s="157" t="s">
        <v>246</v>
      </c>
      <c r="C198" s="157">
        <v>330</v>
      </c>
      <c r="D198" s="157">
        <v>189</v>
      </c>
      <c r="G198" s="108" t="s">
        <v>246</v>
      </c>
      <c r="H198" s="108">
        <v>370</v>
      </c>
      <c r="I198" s="108">
        <v>523</v>
      </c>
      <c r="L198" s="108" t="s">
        <v>264</v>
      </c>
      <c r="M198" s="108">
        <v>270</v>
      </c>
      <c r="N198" s="108">
        <v>127</v>
      </c>
      <c r="R198" s="108" t="s">
        <v>264</v>
      </c>
      <c r="S198" s="108">
        <v>340</v>
      </c>
      <c r="T198" s="108">
        <v>595</v>
      </c>
    </row>
    <row r="199" spans="2:20" x14ac:dyDescent="0.2">
      <c r="B199" s="157" t="s">
        <v>154</v>
      </c>
      <c r="C199" s="157">
        <v>500</v>
      </c>
      <c r="D199" s="157">
        <v>1558</v>
      </c>
      <c r="G199" s="108" t="s">
        <v>154</v>
      </c>
      <c r="H199" s="108">
        <v>800</v>
      </c>
      <c r="I199" s="108">
        <v>4</v>
      </c>
      <c r="L199" s="108" t="s">
        <v>6</v>
      </c>
      <c r="M199" s="108">
        <v>255</v>
      </c>
      <c r="N199" s="108">
        <v>252</v>
      </c>
      <c r="R199" s="108" t="s">
        <v>6</v>
      </c>
      <c r="S199" s="108">
        <v>340</v>
      </c>
      <c r="T199" s="108">
        <v>486</v>
      </c>
    </row>
    <row r="200" spans="2:20" x14ac:dyDescent="0.2">
      <c r="B200" s="157" t="s">
        <v>179</v>
      </c>
      <c r="C200" s="157">
        <v>415</v>
      </c>
      <c r="D200" s="157">
        <v>210</v>
      </c>
      <c r="G200" s="108" t="s">
        <v>179</v>
      </c>
      <c r="H200" s="108">
        <v>480</v>
      </c>
      <c r="I200" s="108">
        <v>209</v>
      </c>
    </row>
    <row r="201" spans="2:20" x14ac:dyDescent="0.2">
      <c r="B201" s="157" t="s">
        <v>251</v>
      </c>
      <c r="C201" s="157">
        <v>340</v>
      </c>
      <c r="D201" s="157">
        <v>172</v>
      </c>
      <c r="G201" s="108" t="s">
        <v>251</v>
      </c>
      <c r="H201" s="108">
        <v>395</v>
      </c>
      <c r="I201" s="108">
        <v>733</v>
      </c>
    </row>
    <row r="202" spans="2:20" x14ac:dyDescent="0.2">
      <c r="B202" s="157" t="s">
        <v>216</v>
      </c>
      <c r="C202" s="157">
        <v>460</v>
      </c>
      <c r="D202" s="157">
        <v>526</v>
      </c>
      <c r="G202" s="108" t="s">
        <v>216</v>
      </c>
      <c r="H202" s="108">
        <v>708</v>
      </c>
      <c r="I202" s="108">
        <v>76</v>
      </c>
    </row>
    <row r="203" spans="2:20" x14ac:dyDescent="0.2">
      <c r="B203" s="157" t="s">
        <v>180</v>
      </c>
      <c r="C203" s="157">
        <v>450</v>
      </c>
      <c r="D203" s="157">
        <v>427</v>
      </c>
      <c r="G203" s="108" t="s">
        <v>180</v>
      </c>
      <c r="H203" s="108">
        <v>700</v>
      </c>
      <c r="I203" s="108">
        <v>76</v>
      </c>
    </row>
    <row r="204" spans="2:20" x14ac:dyDescent="0.2">
      <c r="B204" s="157" t="s">
        <v>155</v>
      </c>
      <c r="C204" s="157">
        <v>550</v>
      </c>
      <c r="D204" s="157">
        <v>202</v>
      </c>
      <c r="G204" s="108" t="s">
        <v>155</v>
      </c>
      <c r="H204" s="14">
        <v>1025</v>
      </c>
      <c r="I204" s="108">
        <v>16</v>
      </c>
    </row>
    <row r="205" spans="2:20" x14ac:dyDescent="0.2">
      <c r="B205" s="157" t="s">
        <v>156</v>
      </c>
      <c r="C205" s="157">
        <v>425</v>
      </c>
      <c r="D205" s="157">
        <v>760</v>
      </c>
      <c r="G205" s="108" t="s">
        <v>156</v>
      </c>
      <c r="H205" s="108">
        <v>725</v>
      </c>
      <c r="I205" s="108">
        <v>77</v>
      </c>
    </row>
    <row r="206" spans="2:20" x14ac:dyDescent="0.2">
      <c r="B206" s="157" t="s">
        <v>194</v>
      </c>
      <c r="C206" s="157">
        <v>480</v>
      </c>
      <c r="D206" s="157">
        <v>356</v>
      </c>
      <c r="G206" s="108" t="s">
        <v>194</v>
      </c>
      <c r="H206" s="108">
        <v>698</v>
      </c>
      <c r="I206" s="108">
        <v>44</v>
      </c>
    </row>
    <row r="207" spans="2:20" x14ac:dyDescent="0.2">
      <c r="B207" s="157" t="s">
        <v>226</v>
      </c>
      <c r="C207" s="157">
        <v>400</v>
      </c>
      <c r="D207" s="157">
        <v>111</v>
      </c>
      <c r="G207" s="108" t="s">
        <v>226</v>
      </c>
      <c r="H207" s="108">
        <v>495</v>
      </c>
      <c r="I207" s="108">
        <v>188</v>
      </c>
    </row>
    <row r="208" spans="2:20" x14ac:dyDescent="0.2">
      <c r="B208" s="157" t="s">
        <v>157</v>
      </c>
      <c r="C208" s="157">
        <v>450</v>
      </c>
      <c r="D208" s="157">
        <v>854</v>
      </c>
      <c r="G208" s="108" t="s">
        <v>157</v>
      </c>
      <c r="H208" s="108">
        <v>865</v>
      </c>
      <c r="I208" s="108">
        <v>66</v>
      </c>
    </row>
    <row r="209" spans="2:9" x14ac:dyDescent="0.2">
      <c r="B209" s="157" t="s">
        <v>217</v>
      </c>
      <c r="C209" s="157">
        <v>390</v>
      </c>
      <c r="D209" s="157">
        <v>792</v>
      </c>
      <c r="G209" s="108" t="s">
        <v>217</v>
      </c>
      <c r="H209" s="108">
        <v>478</v>
      </c>
      <c r="I209" s="108">
        <v>286</v>
      </c>
    </row>
    <row r="210" spans="2:9" x14ac:dyDescent="0.2">
      <c r="B210" s="157" t="s">
        <v>227</v>
      </c>
      <c r="C210" s="157">
        <v>400</v>
      </c>
      <c r="D210" s="157">
        <v>201</v>
      </c>
      <c r="G210" s="108" t="s">
        <v>227</v>
      </c>
      <c r="H210" s="108">
        <v>660</v>
      </c>
      <c r="I210" s="108">
        <v>83</v>
      </c>
    </row>
    <row r="211" spans="2:9" x14ac:dyDescent="0.2">
      <c r="B211" s="157" t="s">
        <v>239</v>
      </c>
      <c r="C211" s="157">
        <v>365</v>
      </c>
      <c r="D211" s="157">
        <v>84</v>
      </c>
      <c r="G211" s="108" t="s">
        <v>239</v>
      </c>
      <c r="H211" s="108">
        <v>420</v>
      </c>
      <c r="I211" s="108">
        <v>201</v>
      </c>
    </row>
    <row r="212" spans="2:9" x14ac:dyDescent="0.2">
      <c r="B212" s="157" t="s">
        <v>158</v>
      </c>
      <c r="C212" s="157">
        <v>580</v>
      </c>
      <c r="D212" s="157">
        <v>285</v>
      </c>
      <c r="G212" s="108" t="s">
        <v>158</v>
      </c>
      <c r="H212" s="108">
        <v>850</v>
      </c>
      <c r="I212" s="108">
        <v>46</v>
      </c>
    </row>
    <row r="213" spans="2:9" x14ac:dyDescent="0.2">
      <c r="B213" s="157" t="s">
        <v>159</v>
      </c>
      <c r="C213" s="157">
        <v>495</v>
      </c>
      <c r="D213" s="157">
        <v>253</v>
      </c>
      <c r="G213" s="108" t="s">
        <v>159</v>
      </c>
      <c r="H213" s="108">
        <v>750</v>
      </c>
      <c r="I213" s="108">
        <v>130</v>
      </c>
    </row>
    <row r="214" spans="2:9" x14ac:dyDescent="0.2">
      <c r="B214" s="157" t="s">
        <v>160</v>
      </c>
      <c r="C214" s="157">
        <v>420</v>
      </c>
      <c r="D214" s="157">
        <v>587</v>
      </c>
      <c r="G214" s="108" t="s">
        <v>160</v>
      </c>
      <c r="H214" s="108">
        <v>628</v>
      </c>
      <c r="I214" s="108">
        <v>142</v>
      </c>
    </row>
    <row r="215" spans="2:9" x14ac:dyDescent="0.2">
      <c r="B215" s="157" t="s">
        <v>202</v>
      </c>
      <c r="C215" s="157">
        <v>395</v>
      </c>
      <c r="D215" s="157">
        <v>534</v>
      </c>
      <c r="G215" s="108" t="s">
        <v>202</v>
      </c>
      <c r="H215" s="108">
        <v>480</v>
      </c>
      <c r="I215" s="108">
        <v>132</v>
      </c>
    </row>
    <row r="216" spans="2:9" x14ac:dyDescent="0.2">
      <c r="B216" s="157" t="s">
        <v>10</v>
      </c>
      <c r="C216" s="157">
        <v>330</v>
      </c>
      <c r="D216" s="157">
        <v>575</v>
      </c>
      <c r="G216" s="108" t="s">
        <v>10</v>
      </c>
      <c r="H216" s="108">
        <v>400</v>
      </c>
      <c r="I216" s="108">
        <v>781</v>
      </c>
    </row>
    <row r="217" spans="2:9" x14ac:dyDescent="0.2">
      <c r="B217" s="157" t="s">
        <v>218</v>
      </c>
      <c r="C217" s="157">
        <v>340</v>
      </c>
      <c r="D217" s="157">
        <v>146</v>
      </c>
      <c r="G217" s="108" t="s">
        <v>218</v>
      </c>
      <c r="H217" s="108">
        <v>393</v>
      </c>
      <c r="I217" s="108">
        <v>214</v>
      </c>
    </row>
    <row r="218" spans="2:9" x14ac:dyDescent="0.2">
      <c r="B218" s="157" t="s">
        <v>181</v>
      </c>
      <c r="C218" s="157">
        <v>450</v>
      </c>
      <c r="D218" s="157">
        <v>362</v>
      </c>
      <c r="G218" s="108" t="s">
        <v>181</v>
      </c>
      <c r="H218" s="108">
        <v>450</v>
      </c>
      <c r="I218" s="108">
        <v>561</v>
      </c>
    </row>
    <row r="219" spans="2:9" x14ac:dyDescent="0.2">
      <c r="B219" s="157" t="s">
        <v>195</v>
      </c>
      <c r="C219" s="157">
        <v>495</v>
      </c>
      <c r="D219" s="157">
        <v>401</v>
      </c>
      <c r="G219" s="108" t="s">
        <v>195</v>
      </c>
      <c r="H219" s="108">
        <v>700</v>
      </c>
      <c r="I219" s="108">
        <v>222</v>
      </c>
    </row>
    <row r="220" spans="2:9" x14ac:dyDescent="0.2">
      <c r="B220" s="157" t="s">
        <v>252</v>
      </c>
      <c r="C220" s="157">
        <v>340</v>
      </c>
      <c r="D220" s="157">
        <v>130</v>
      </c>
      <c r="G220" s="108" t="s">
        <v>252</v>
      </c>
      <c r="H220" s="108">
        <v>430</v>
      </c>
      <c r="I220" s="108">
        <v>294</v>
      </c>
    </row>
    <row r="221" spans="2:9" x14ac:dyDescent="0.2">
      <c r="B221" s="157" t="s">
        <v>182</v>
      </c>
      <c r="C221" s="157">
        <v>450</v>
      </c>
      <c r="D221" s="157">
        <v>779</v>
      </c>
      <c r="G221" s="108" t="s">
        <v>182</v>
      </c>
      <c r="H221" s="108">
        <v>750</v>
      </c>
      <c r="I221" s="108">
        <v>81</v>
      </c>
    </row>
    <row r="222" spans="2:9" x14ac:dyDescent="0.2">
      <c r="B222" s="157" t="s">
        <v>228</v>
      </c>
      <c r="C222" s="157">
        <v>410</v>
      </c>
      <c r="D222" s="157">
        <v>416</v>
      </c>
      <c r="G222" s="108" t="s">
        <v>228</v>
      </c>
      <c r="H222" s="108">
        <v>450</v>
      </c>
      <c r="I222" s="108">
        <v>270</v>
      </c>
    </row>
    <row r="223" spans="2:9" x14ac:dyDescent="0.2">
      <c r="B223" s="157" t="s">
        <v>229</v>
      </c>
      <c r="C223" s="157">
        <v>450</v>
      </c>
      <c r="D223" s="157">
        <v>262</v>
      </c>
      <c r="G223" s="108" t="s">
        <v>229</v>
      </c>
      <c r="H223" s="108">
        <v>600</v>
      </c>
      <c r="I223" s="108">
        <v>86</v>
      </c>
    </row>
    <row r="224" spans="2:9" x14ac:dyDescent="0.2">
      <c r="B224" s="157" t="s">
        <v>203</v>
      </c>
      <c r="C224" s="157">
        <v>400</v>
      </c>
      <c r="D224" s="157">
        <v>349</v>
      </c>
      <c r="G224" s="108" t="s">
        <v>219</v>
      </c>
      <c r="H224" s="108">
        <v>400</v>
      </c>
      <c r="I224" s="108">
        <v>25</v>
      </c>
    </row>
    <row r="225" spans="2:9" x14ac:dyDescent="0.2">
      <c r="B225" s="157" t="s">
        <v>183</v>
      </c>
      <c r="C225" s="157">
        <v>430</v>
      </c>
      <c r="D225" s="157">
        <v>430</v>
      </c>
      <c r="G225" s="108" t="s">
        <v>203</v>
      </c>
      <c r="H225" s="108">
        <v>430</v>
      </c>
      <c r="I225" s="108">
        <v>307</v>
      </c>
    </row>
    <row r="226" spans="2:9" x14ac:dyDescent="0.2">
      <c r="B226" s="157" t="s">
        <v>196</v>
      </c>
      <c r="C226" s="157">
        <v>450</v>
      </c>
      <c r="D226" s="157">
        <v>137</v>
      </c>
      <c r="G226" s="108" t="s">
        <v>183</v>
      </c>
      <c r="H226" s="108">
        <v>650</v>
      </c>
      <c r="I226" s="108">
        <v>145</v>
      </c>
    </row>
    <row r="227" spans="2:9" x14ac:dyDescent="0.2">
      <c r="B227" s="157" t="s">
        <v>197</v>
      </c>
      <c r="C227" s="157">
        <v>445</v>
      </c>
      <c r="D227" s="157">
        <v>378</v>
      </c>
      <c r="G227" s="108" t="s">
        <v>196</v>
      </c>
      <c r="H227" s="108">
        <v>825</v>
      </c>
      <c r="I227" s="108">
        <v>49</v>
      </c>
    </row>
    <row r="228" spans="2:9" x14ac:dyDescent="0.2">
      <c r="B228" s="157" t="s">
        <v>11</v>
      </c>
      <c r="C228" s="157">
        <v>290</v>
      </c>
      <c r="D228" s="157">
        <v>101</v>
      </c>
      <c r="G228" s="108" t="s">
        <v>197</v>
      </c>
      <c r="H228" s="108">
        <v>600</v>
      </c>
      <c r="I228" s="108">
        <v>109</v>
      </c>
    </row>
    <row r="229" spans="2:9" x14ac:dyDescent="0.2">
      <c r="B229" s="157" t="s">
        <v>198</v>
      </c>
      <c r="C229" s="157">
        <v>403</v>
      </c>
      <c r="D229" s="157">
        <v>510</v>
      </c>
      <c r="G229" s="108" t="s">
        <v>11</v>
      </c>
      <c r="H229" s="108">
        <v>330</v>
      </c>
      <c r="I229" s="108">
        <v>990</v>
      </c>
    </row>
    <row r="230" spans="2:9" x14ac:dyDescent="0.2">
      <c r="B230" s="157" t="s">
        <v>230</v>
      </c>
      <c r="C230" s="157">
        <v>340</v>
      </c>
      <c r="D230" s="157">
        <v>253</v>
      </c>
      <c r="G230" s="108" t="s">
        <v>198</v>
      </c>
      <c r="H230" s="108">
        <v>570</v>
      </c>
      <c r="I230" s="108">
        <v>163</v>
      </c>
    </row>
    <row r="231" spans="2:9" x14ac:dyDescent="0.2">
      <c r="B231" s="157" t="s">
        <v>220</v>
      </c>
      <c r="C231" s="157">
        <v>410</v>
      </c>
      <c r="D231" s="157">
        <v>562</v>
      </c>
      <c r="G231" s="108" t="s">
        <v>230</v>
      </c>
      <c r="H231" s="108">
        <v>380</v>
      </c>
      <c r="I231" s="108">
        <v>753</v>
      </c>
    </row>
    <row r="232" spans="2:9" x14ac:dyDescent="0.2">
      <c r="B232" s="157" t="s">
        <v>184</v>
      </c>
      <c r="C232" s="157">
        <v>410</v>
      </c>
      <c r="D232" s="157">
        <v>138</v>
      </c>
      <c r="G232" s="108" t="s">
        <v>220</v>
      </c>
      <c r="H232" s="108">
        <v>595</v>
      </c>
      <c r="I232" s="108">
        <v>224</v>
      </c>
    </row>
    <row r="233" spans="2:9" x14ac:dyDescent="0.2">
      <c r="B233" s="157" t="s">
        <v>253</v>
      </c>
      <c r="C233" s="157">
        <v>380</v>
      </c>
      <c r="D233" s="157">
        <v>180</v>
      </c>
      <c r="G233" s="108" t="s">
        <v>184</v>
      </c>
      <c r="H233" s="108">
        <v>460</v>
      </c>
      <c r="I233" s="108">
        <v>258</v>
      </c>
    </row>
    <row r="234" spans="2:9" x14ac:dyDescent="0.2">
      <c r="B234" s="157" t="s">
        <v>199</v>
      </c>
      <c r="C234" s="157">
        <v>425</v>
      </c>
      <c r="D234" s="157">
        <v>363</v>
      </c>
      <c r="G234" s="108" t="s">
        <v>253</v>
      </c>
      <c r="H234" s="108">
        <v>500</v>
      </c>
      <c r="I234" s="108">
        <v>357</v>
      </c>
    </row>
    <row r="235" spans="2:9" x14ac:dyDescent="0.2">
      <c r="B235" s="157" t="s">
        <v>247</v>
      </c>
      <c r="C235" s="157">
        <v>340</v>
      </c>
      <c r="D235" s="157">
        <v>179</v>
      </c>
      <c r="G235" s="108" t="s">
        <v>199</v>
      </c>
      <c r="H235" s="108">
        <v>548</v>
      </c>
      <c r="I235" s="108">
        <v>68</v>
      </c>
    </row>
    <row r="236" spans="2:9" x14ac:dyDescent="0.2">
      <c r="B236" s="157" t="s">
        <v>204</v>
      </c>
      <c r="C236" s="157">
        <v>395</v>
      </c>
      <c r="D236" s="157">
        <v>145</v>
      </c>
      <c r="G236" s="108" t="s">
        <v>247</v>
      </c>
      <c r="H236" s="108">
        <v>370</v>
      </c>
      <c r="I236" s="108">
        <v>961</v>
      </c>
    </row>
    <row r="237" spans="2:9" x14ac:dyDescent="0.2">
      <c r="B237" s="157" t="s">
        <v>248</v>
      </c>
      <c r="C237" s="157">
        <v>340</v>
      </c>
      <c r="D237" s="157">
        <v>438</v>
      </c>
      <c r="G237" s="108" t="s">
        <v>204</v>
      </c>
      <c r="H237" s="108">
        <v>550</v>
      </c>
      <c r="I237" s="108">
        <v>212</v>
      </c>
    </row>
    <row r="238" spans="2:9" x14ac:dyDescent="0.2">
      <c r="B238" s="157" t="s">
        <v>161</v>
      </c>
      <c r="C238" s="157">
        <v>470</v>
      </c>
      <c r="D238" s="157">
        <v>1198</v>
      </c>
      <c r="G238" s="108" t="s">
        <v>248</v>
      </c>
      <c r="H238" s="108">
        <v>380</v>
      </c>
      <c r="I238" s="108">
        <v>245</v>
      </c>
    </row>
    <row r="239" spans="2:9" x14ac:dyDescent="0.2">
      <c r="B239" s="157" t="s">
        <v>231</v>
      </c>
      <c r="C239" s="157">
        <v>475</v>
      </c>
      <c r="D239" s="157">
        <v>365</v>
      </c>
      <c r="G239" s="108" t="s">
        <v>161</v>
      </c>
      <c r="H239" s="108">
        <v>700</v>
      </c>
      <c r="I239" s="108">
        <v>83</v>
      </c>
    </row>
    <row r="240" spans="2:9" x14ac:dyDescent="0.2">
      <c r="B240" s="157" t="s">
        <v>185</v>
      </c>
      <c r="C240" s="157">
        <v>385</v>
      </c>
      <c r="D240" s="157">
        <v>238</v>
      </c>
      <c r="G240" s="108" t="s">
        <v>231</v>
      </c>
      <c r="H240" s="108">
        <v>695</v>
      </c>
      <c r="I240" s="108">
        <v>187</v>
      </c>
    </row>
    <row r="241" spans="2:9" x14ac:dyDescent="0.2">
      <c r="B241" s="157" t="s">
        <v>221</v>
      </c>
      <c r="C241" s="157">
        <v>369</v>
      </c>
      <c r="D241" s="157">
        <v>521</v>
      </c>
      <c r="G241" s="108" t="s">
        <v>185</v>
      </c>
      <c r="H241" s="108">
        <v>440</v>
      </c>
      <c r="I241" s="108">
        <v>208</v>
      </c>
    </row>
    <row r="242" spans="2:9" x14ac:dyDescent="0.2">
      <c r="B242" s="157" t="s">
        <v>249</v>
      </c>
      <c r="C242" s="157">
        <v>310</v>
      </c>
      <c r="D242" s="157">
        <v>160</v>
      </c>
      <c r="G242" s="108" t="s">
        <v>221</v>
      </c>
      <c r="H242" s="108">
        <v>420</v>
      </c>
      <c r="I242" s="108">
        <v>489</v>
      </c>
    </row>
    <row r="243" spans="2:9" x14ac:dyDescent="0.2">
      <c r="B243" s="157" t="s">
        <v>222</v>
      </c>
      <c r="C243" s="157">
        <v>380</v>
      </c>
      <c r="D243" s="157">
        <v>371</v>
      </c>
      <c r="G243" s="108" t="s">
        <v>249</v>
      </c>
      <c r="H243" s="108">
        <v>355</v>
      </c>
      <c r="I243" s="108">
        <v>892</v>
      </c>
    </row>
    <row r="244" spans="2:9" x14ac:dyDescent="0.2">
      <c r="B244" s="157" t="s">
        <v>162</v>
      </c>
      <c r="C244" s="157">
        <v>585</v>
      </c>
      <c r="D244" s="157">
        <v>555</v>
      </c>
      <c r="G244" s="108" t="s">
        <v>222</v>
      </c>
      <c r="H244" s="108">
        <v>480</v>
      </c>
      <c r="I244" s="108">
        <v>211</v>
      </c>
    </row>
    <row r="245" spans="2:9" x14ac:dyDescent="0.2">
      <c r="B245" s="157" t="s">
        <v>163</v>
      </c>
      <c r="C245" s="157">
        <v>485</v>
      </c>
      <c r="D245" s="157">
        <v>773</v>
      </c>
      <c r="G245" s="108" t="s">
        <v>162</v>
      </c>
      <c r="H245" s="108">
        <v>768</v>
      </c>
      <c r="I245" s="108">
        <v>154</v>
      </c>
    </row>
    <row r="246" spans="2:9" x14ac:dyDescent="0.2">
      <c r="B246" s="157" t="s">
        <v>232</v>
      </c>
      <c r="C246" s="157">
        <v>400</v>
      </c>
      <c r="D246" s="157">
        <v>631</v>
      </c>
      <c r="G246" s="108" t="s">
        <v>163</v>
      </c>
      <c r="H246" s="108">
        <v>760</v>
      </c>
      <c r="I246" s="108">
        <v>159</v>
      </c>
    </row>
    <row r="247" spans="2:9" x14ac:dyDescent="0.2">
      <c r="B247" s="157" t="s">
        <v>233</v>
      </c>
      <c r="C247" s="157">
        <v>360</v>
      </c>
      <c r="D247" s="157">
        <v>766</v>
      </c>
      <c r="G247" s="108" t="s">
        <v>232</v>
      </c>
      <c r="H247" s="108">
        <v>500</v>
      </c>
      <c r="I247" s="108">
        <v>265</v>
      </c>
    </row>
    <row r="248" spans="2:9" x14ac:dyDescent="0.2">
      <c r="B248" s="157" t="s">
        <v>164</v>
      </c>
      <c r="C248" s="157">
        <v>520</v>
      </c>
      <c r="D248" s="157">
        <v>903</v>
      </c>
      <c r="G248" s="108" t="s">
        <v>233</v>
      </c>
      <c r="H248" s="108">
        <v>420</v>
      </c>
      <c r="I248" s="108">
        <v>369</v>
      </c>
    </row>
    <row r="249" spans="2:9" x14ac:dyDescent="0.2">
      <c r="B249" s="157" t="s">
        <v>240</v>
      </c>
      <c r="C249" s="157">
        <v>380</v>
      </c>
      <c r="D249" s="157">
        <v>506</v>
      </c>
      <c r="G249" s="108" t="s">
        <v>164</v>
      </c>
      <c r="H249" s="108">
        <v>750</v>
      </c>
      <c r="I249" s="108">
        <v>287</v>
      </c>
    </row>
    <row r="250" spans="2:9" x14ac:dyDescent="0.2">
      <c r="B250" s="157" t="s">
        <v>241</v>
      </c>
      <c r="C250" s="157">
        <v>388</v>
      </c>
      <c r="D250" s="157">
        <v>42</v>
      </c>
      <c r="G250" s="108" t="s">
        <v>240</v>
      </c>
      <c r="H250" s="108">
        <v>430</v>
      </c>
      <c r="I250" s="108">
        <v>351</v>
      </c>
    </row>
    <row r="251" spans="2:9" x14ac:dyDescent="0.2">
      <c r="B251" s="157" t="s">
        <v>254</v>
      </c>
      <c r="C251" s="157">
        <v>330</v>
      </c>
      <c r="D251" s="157">
        <v>236</v>
      </c>
      <c r="G251" s="108" t="s">
        <v>241</v>
      </c>
      <c r="H251" s="108">
        <v>435</v>
      </c>
      <c r="I251" s="108">
        <v>174</v>
      </c>
    </row>
    <row r="252" spans="2:9" x14ac:dyDescent="0.2">
      <c r="B252" s="157" t="s">
        <v>165</v>
      </c>
      <c r="C252" s="157">
        <v>510</v>
      </c>
      <c r="D252" s="157">
        <v>429</v>
      </c>
      <c r="G252" s="108" t="s">
        <v>254</v>
      </c>
      <c r="H252" s="108">
        <v>380</v>
      </c>
      <c r="I252" s="108">
        <v>644</v>
      </c>
    </row>
    <row r="253" spans="2:9" x14ac:dyDescent="0.2">
      <c r="B253" s="157" t="s">
        <v>166</v>
      </c>
      <c r="C253" s="157">
        <v>520</v>
      </c>
      <c r="D253" s="157">
        <v>1551</v>
      </c>
      <c r="G253" s="108" t="s">
        <v>165</v>
      </c>
      <c r="H253" s="108">
        <v>850</v>
      </c>
      <c r="I253" s="108">
        <v>51</v>
      </c>
    </row>
    <row r="254" spans="2:9" x14ac:dyDescent="0.2">
      <c r="B254" s="157" t="s">
        <v>167</v>
      </c>
      <c r="C254" s="157">
        <v>460</v>
      </c>
      <c r="D254" s="157">
        <v>2765</v>
      </c>
      <c r="G254" s="108" t="s">
        <v>166</v>
      </c>
      <c r="H254" s="108">
        <v>900</v>
      </c>
      <c r="I254" s="108">
        <v>107</v>
      </c>
    </row>
    <row r="255" spans="2:9" x14ac:dyDescent="0.2">
      <c r="B255" s="157" t="s">
        <v>250</v>
      </c>
      <c r="C255" s="157">
        <v>360</v>
      </c>
      <c r="D255" s="157">
        <v>538</v>
      </c>
      <c r="G255" s="108" t="s">
        <v>250</v>
      </c>
      <c r="H255" s="108">
        <v>400</v>
      </c>
      <c r="I255" s="108">
        <v>449</v>
      </c>
    </row>
    <row r="256" spans="2:9" x14ac:dyDescent="0.2">
      <c r="B256" s="157" t="s">
        <v>205</v>
      </c>
      <c r="C256" s="157">
        <v>330</v>
      </c>
      <c r="D256" s="157">
        <v>300</v>
      </c>
      <c r="G256" s="108" t="s">
        <v>205</v>
      </c>
      <c r="H256" s="108">
        <v>355</v>
      </c>
      <c r="I256" s="108">
        <v>672</v>
      </c>
    </row>
    <row r="257" spans="2:9" x14ac:dyDescent="0.2">
      <c r="B257" s="157" t="s">
        <v>168</v>
      </c>
      <c r="C257" s="157">
        <v>465</v>
      </c>
      <c r="D257" s="157">
        <v>1193</v>
      </c>
      <c r="G257" s="108" t="s">
        <v>168</v>
      </c>
      <c r="H257" s="108">
        <v>740</v>
      </c>
      <c r="I257" s="108">
        <v>41</v>
      </c>
    </row>
    <row r="258" spans="2:9" x14ac:dyDescent="0.2">
      <c r="B258" s="157" t="s">
        <v>223</v>
      </c>
      <c r="C258" s="157">
        <v>340</v>
      </c>
      <c r="D258" s="157">
        <v>96</v>
      </c>
      <c r="G258" s="108" t="s">
        <v>223</v>
      </c>
      <c r="H258" s="108">
        <v>370</v>
      </c>
      <c r="I258" s="108">
        <v>325</v>
      </c>
    </row>
    <row r="259" spans="2:9" x14ac:dyDescent="0.2">
      <c r="B259" s="157" t="s">
        <v>206</v>
      </c>
      <c r="C259" s="157">
        <v>330</v>
      </c>
      <c r="D259" s="157">
        <v>258</v>
      </c>
      <c r="G259" s="108" t="s">
        <v>206</v>
      </c>
      <c r="H259" s="108">
        <v>370</v>
      </c>
      <c r="I259" s="108">
        <v>449</v>
      </c>
    </row>
    <row r="260" spans="2:9" x14ac:dyDescent="0.2">
      <c r="B260" s="157" t="s">
        <v>207</v>
      </c>
      <c r="C260" s="157">
        <v>360</v>
      </c>
      <c r="D260" s="157">
        <v>115</v>
      </c>
      <c r="G260" s="108" t="s">
        <v>207</v>
      </c>
      <c r="H260" s="108">
        <v>390</v>
      </c>
      <c r="I260" s="108">
        <v>851</v>
      </c>
    </row>
    <row r="261" spans="2:9" x14ac:dyDescent="0.2">
      <c r="B261" s="157" t="s">
        <v>234</v>
      </c>
      <c r="C261" s="157">
        <v>335</v>
      </c>
      <c r="D261" s="157">
        <v>239</v>
      </c>
      <c r="G261" s="108" t="s">
        <v>234</v>
      </c>
      <c r="H261" s="108">
        <v>369</v>
      </c>
      <c r="I261" s="108">
        <v>490</v>
      </c>
    </row>
    <row r="262" spans="2:9" x14ac:dyDescent="0.2">
      <c r="B262" s="157" t="s">
        <v>235</v>
      </c>
      <c r="C262" s="157">
        <v>400</v>
      </c>
      <c r="D262" s="157">
        <v>388</v>
      </c>
      <c r="G262" s="108" t="s">
        <v>235</v>
      </c>
      <c r="H262" s="108">
        <v>650</v>
      </c>
      <c r="I262" s="108">
        <v>139</v>
      </c>
    </row>
    <row r="263" spans="2:9" x14ac:dyDescent="0.2">
      <c r="B263" s="157" t="s">
        <v>169</v>
      </c>
      <c r="C263" s="157">
        <v>490</v>
      </c>
      <c r="D263" s="157">
        <v>288</v>
      </c>
      <c r="G263" s="108" t="s">
        <v>169</v>
      </c>
      <c r="H263" s="108">
        <v>950</v>
      </c>
      <c r="I263" s="108">
        <v>61</v>
      </c>
    </row>
    <row r="264" spans="2:9" x14ac:dyDescent="0.2">
      <c r="B264" s="157" t="s">
        <v>186</v>
      </c>
      <c r="C264" s="157">
        <v>380</v>
      </c>
      <c r="D264" s="157">
        <v>126</v>
      </c>
      <c r="G264" s="108" t="s">
        <v>186</v>
      </c>
      <c r="H264" s="108">
        <v>450</v>
      </c>
      <c r="I264" s="108">
        <v>310</v>
      </c>
    </row>
    <row r="265" spans="2:9" x14ac:dyDescent="0.2">
      <c r="B265" s="157" t="s">
        <v>242</v>
      </c>
      <c r="C265" s="157">
        <v>400</v>
      </c>
      <c r="D265" s="157">
        <v>81</v>
      </c>
      <c r="G265" s="108" t="s">
        <v>242</v>
      </c>
      <c r="H265" s="108">
        <v>420</v>
      </c>
      <c r="I265" s="108">
        <v>394</v>
      </c>
    </row>
    <row r="266" spans="2:9" x14ac:dyDescent="0.2">
      <c r="B266" s="157" t="s">
        <v>208</v>
      </c>
      <c r="C266" s="157">
        <v>315</v>
      </c>
      <c r="D266" s="157">
        <v>634</v>
      </c>
      <c r="G266" s="108" t="s">
        <v>208</v>
      </c>
      <c r="H266" s="108">
        <v>350</v>
      </c>
      <c r="I266" s="108">
        <v>2682</v>
      </c>
    </row>
    <row r="267" spans="2:9" x14ac:dyDescent="0.2">
      <c r="B267" s="157" t="s">
        <v>224</v>
      </c>
      <c r="C267" s="157">
        <v>400</v>
      </c>
      <c r="D267" s="157">
        <v>531</v>
      </c>
      <c r="G267" s="108" t="s">
        <v>224</v>
      </c>
      <c r="H267" s="108">
        <v>595</v>
      </c>
      <c r="I267" s="108">
        <v>80</v>
      </c>
    </row>
    <row r="268" spans="2:9" x14ac:dyDescent="0.2">
      <c r="B268" s="157" t="s">
        <v>209</v>
      </c>
      <c r="C268" s="157">
        <v>360</v>
      </c>
      <c r="D268" s="157">
        <v>397</v>
      </c>
      <c r="G268" s="108" t="s">
        <v>209</v>
      </c>
      <c r="H268" s="108">
        <v>460</v>
      </c>
      <c r="I268" s="108">
        <v>325</v>
      </c>
    </row>
    <row r="269" spans="2:9" x14ac:dyDescent="0.2">
      <c r="B269" s="157" t="s">
        <v>8</v>
      </c>
      <c r="C269" s="157">
        <v>310</v>
      </c>
      <c r="D269" s="157">
        <v>53</v>
      </c>
      <c r="G269" s="108" t="s">
        <v>8</v>
      </c>
      <c r="H269" s="108">
        <v>380</v>
      </c>
      <c r="I269" s="108">
        <v>421</v>
      </c>
    </row>
    <row r="270" spans="2:9" x14ac:dyDescent="0.2">
      <c r="B270" s="157" t="s">
        <v>210</v>
      </c>
      <c r="C270" s="157">
        <v>420</v>
      </c>
      <c r="D270" s="157">
        <v>144</v>
      </c>
      <c r="G270" s="108" t="s">
        <v>210</v>
      </c>
      <c r="H270" s="108">
        <v>648</v>
      </c>
      <c r="I270" s="108">
        <v>112</v>
      </c>
    </row>
    <row r="271" spans="2:9" x14ac:dyDescent="0.2">
      <c r="B271" s="157" t="s">
        <v>9</v>
      </c>
      <c r="C271" s="157">
        <v>350</v>
      </c>
      <c r="D271" s="157">
        <v>63</v>
      </c>
      <c r="G271" s="108" t="s">
        <v>9</v>
      </c>
      <c r="H271" s="108">
        <v>410</v>
      </c>
      <c r="I271" s="108">
        <v>350</v>
      </c>
    </row>
    <row r="272" spans="2:9" x14ac:dyDescent="0.2">
      <c r="B272" s="157" t="s">
        <v>211</v>
      </c>
      <c r="C272" s="157">
        <v>380</v>
      </c>
      <c r="D272" s="157">
        <v>301</v>
      </c>
      <c r="G272" s="108" t="s">
        <v>211</v>
      </c>
      <c r="H272" s="108">
        <v>565</v>
      </c>
      <c r="I272" s="108">
        <v>329</v>
      </c>
    </row>
  </sheetData>
  <sortState xmlns:xlrd2="http://schemas.microsoft.com/office/spreadsheetml/2017/richdata2" ref="G42:I77">
    <sortCondition ref="H42:H77"/>
  </sortState>
  <pageMargins left="0.75" right="0.75" top="1" bottom="1" header="0.5" footer="0.5"/>
  <pageSetup paperSize="9" orientation="landscape" r:id="rId1"/>
  <headerFooter alignWithMargins="0">
    <oddFooter>&amp;C&amp;1#&amp;"Arial Black"&amp;10&amp;K000000OFFICIAL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2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Table 11 for documents</vt:lpstr>
      <vt:lpstr>Sheet1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March quarter 2021</dc:title>
  <dc:subject>Tables from rental report - March quarter 2021</dc:subject>
  <dc:creator>Department of Families, Fairness and Housing</dc:creator>
  <cp:keywords>Victoria, rental report, rent statistics, rent, Melbourne, rental, average rental report, rental statistics, rental data </cp:keywords>
  <cp:lastModifiedBy>Laura R Wood (DHHS)</cp:lastModifiedBy>
  <cp:lastPrinted>2019-08-07T01:55:30Z</cp:lastPrinted>
  <dcterms:created xsi:type="dcterms:W3CDTF">2006-02-21T05:00:41Z</dcterms:created>
  <dcterms:modified xsi:type="dcterms:W3CDTF">2021-08-26T02:11:13Z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2021-08-26T02:11:03Z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e329af18-f745-43ac-bd63-2e109f3ed96e</vt:lpwstr>
  </property>
  <property fmtid="{D5CDD505-2E9C-101B-9397-08002B2CF9AE}" pid="8" name="MSIP_Label_43e64453-338c-4f93-8a4d-0039a0a41f2a_ContentBits">
    <vt:lpwstr>2</vt:lpwstr>
  </property>
</Properties>
</file>